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242288\Documents\"/>
    </mc:Choice>
  </mc:AlternateContent>
  <xr:revisionPtr revIDLastSave="0" documentId="8_{54FD16BD-FAF1-429C-9B57-248F95B78864}" xr6:coauthVersionLast="47" xr6:coauthVersionMax="47" xr10:uidLastSave="{00000000-0000-0000-0000-000000000000}"/>
  <bookViews>
    <workbookView xWindow="-38520" yWindow="-2475" windowWidth="38640" windowHeight="21120" xr2:uid="{3DCDCEEA-B0F7-49AB-BBB2-2E21DEAB7D2D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D138" i="2" s="1"/>
  <c r="E138" i="2" s="1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D94" i="2"/>
  <c r="C94" i="2"/>
  <c r="E94" i="2" s="1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1" i="2"/>
  <c r="K56" i="1"/>
  <c r="G43" i="1"/>
  <c r="P41" i="1"/>
  <c r="G41" i="1"/>
  <c r="G39" i="1"/>
  <c r="P37" i="1"/>
  <c r="G37" i="1"/>
  <c r="G35" i="1"/>
  <c r="X34" i="1"/>
  <c r="G33" i="1"/>
  <c r="X32" i="1"/>
  <c r="G31" i="1"/>
  <c r="X30" i="1"/>
  <c r="G29" i="1"/>
  <c r="X28" i="1"/>
  <c r="G27" i="1"/>
  <c r="G25" i="1"/>
  <c r="C23" i="1"/>
  <c r="B23" i="1"/>
  <c r="B16" i="1"/>
  <c r="D150" i="2" l="1"/>
  <c r="E150" i="2" s="1"/>
  <c r="D149" i="2"/>
  <c r="E149" i="2" s="1"/>
  <c r="D148" i="2"/>
  <c r="E148" i="2"/>
  <c r="D147" i="2"/>
  <c r="E147" i="2" s="1"/>
  <c r="D146" i="2"/>
  <c r="E146" i="2" s="1"/>
  <c r="D145" i="2"/>
  <c r="E145" i="2" s="1"/>
  <c r="D144" i="2"/>
  <c r="E144" i="2" s="1"/>
  <c r="D143" i="2"/>
  <c r="E143" i="2" s="1"/>
  <c r="D142" i="2"/>
  <c r="E142" i="2" s="1"/>
  <c r="D141" i="2"/>
  <c r="E141" i="2" s="1"/>
  <c r="D140" i="2"/>
  <c r="E140" i="2" s="1"/>
  <c r="D139" i="2"/>
  <c r="E139" i="2" s="1"/>
  <c r="F138" i="2"/>
  <c r="H138" i="2"/>
  <c r="I138" i="2" s="1"/>
  <c r="D137" i="2"/>
  <c r="E137" i="2"/>
  <c r="D136" i="2"/>
  <c r="E136" i="2" s="1"/>
  <c r="D135" i="2"/>
  <c r="E135" i="2" s="1"/>
  <c r="D134" i="2"/>
  <c r="E134" i="2" s="1"/>
  <c r="D133" i="2"/>
  <c r="E133" i="2" s="1"/>
  <c r="D132" i="2"/>
  <c r="E132" i="2"/>
  <c r="D131" i="2"/>
  <c r="E131" i="2"/>
  <c r="D130" i="2"/>
  <c r="E130" i="2" s="1"/>
  <c r="D129" i="2"/>
  <c r="E129" i="2" s="1"/>
  <c r="D128" i="2"/>
  <c r="E128" i="2" s="1"/>
  <c r="D127" i="2"/>
  <c r="E127" i="2"/>
  <c r="D126" i="2"/>
  <c r="E126" i="2"/>
  <c r="D125" i="2"/>
  <c r="E125" i="2" s="1"/>
  <c r="D124" i="2"/>
  <c r="E124" i="2" s="1"/>
  <c r="D123" i="2"/>
  <c r="E123" i="2" s="1"/>
  <c r="D122" i="2"/>
  <c r="E122" i="2" s="1"/>
  <c r="D121" i="2"/>
  <c r="E121" i="2" s="1"/>
  <c r="D120" i="2"/>
  <c r="E120" i="2" s="1"/>
  <c r="D119" i="2"/>
  <c r="E119" i="2" s="1"/>
  <c r="D118" i="2"/>
  <c r="E118" i="2" s="1"/>
  <c r="D117" i="2"/>
  <c r="E117" i="2" s="1"/>
  <c r="D116" i="2"/>
  <c r="E116" i="2" s="1"/>
  <c r="D115" i="2"/>
  <c r="E115" i="2" s="1"/>
  <c r="D114" i="2"/>
  <c r="E114" i="2" s="1"/>
  <c r="D113" i="2"/>
  <c r="E113" i="2" s="1"/>
  <c r="D112" i="2"/>
  <c r="E112" i="2" s="1"/>
  <c r="D111" i="2"/>
  <c r="E111" i="2"/>
  <c r="D110" i="2"/>
  <c r="E110" i="2"/>
  <c r="D109" i="2"/>
  <c r="E109" i="2" s="1"/>
  <c r="D108" i="2"/>
  <c r="E108" i="2"/>
  <c r="D107" i="2"/>
  <c r="E107" i="2" s="1"/>
  <c r="D106" i="2"/>
  <c r="E106" i="2" s="1"/>
  <c r="D105" i="2"/>
  <c r="E105" i="2" s="1"/>
  <c r="D104" i="2"/>
  <c r="E104" i="2" s="1"/>
  <c r="D103" i="2"/>
  <c r="E103" i="2" s="1"/>
  <c r="D102" i="2"/>
  <c r="E102" i="2"/>
  <c r="D101" i="2"/>
  <c r="E101" i="2"/>
  <c r="D100" i="2"/>
  <c r="E100" i="2"/>
  <c r="D99" i="2"/>
  <c r="E99" i="2" s="1"/>
  <c r="D98" i="2"/>
  <c r="E98" i="2" s="1"/>
  <c r="D97" i="2"/>
  <c r="E97" i="2"/>
  <c r="D96" i="2"/>
  <c r="E96" i="2"/>
  <c r="D95" i="2"/>
  <c r="E95" i="2" s="1"/>
  <c r="F94" i="2"/>
  <c r="H94" i="2"/>
  <c r="I94" i="2" s="1"/>
  <c r="D93" i="2"/>
  <c r="E93" i="2" s="1"/>
  <c r="D92" i="2"/>
  <c r="E92" i="2"/>
  <c r="D91" i="2"/>
  <c r="E91" i="2" s="1"/>
  <c r="D90" i="2"/>
  <c r="E90" i="2" s="1"/>
  <c r="D89" i="2"/>
  <c r="E89" i="2"/>
  <c r="D88" i="2"/>
  <c r="E88" i="2" s="1"/>
  <c r="D87" i="2"/>
  <c r="E87" i="2" s="1"/>
  <c r="D86" i="2"/>
  <c r="E86" i="2"/>
  <c r="D85" i="2"/>
  <c r="E85" i="2" s="1"/>
  <c r="D84" i="2"/>
  <c r="E84" i="2" s="1"/>
  <c r="D83" i="2"/>
  <c r="E83" i="2" s="1"/>
  <c r="D82" i="2"/>
  <c r="E82" i="2"/>
  <c r="D81" i="2"/>
  <c r="E81" i="2" s="1"/>
  <c r="D80" i="2"/>
  <c r="E80" i="2"/>
  <c r="D79" i="2"/>
  <c r="E79" i="2" s="1"/>
  <c r="D78" i="2"/>
  <c r="E78" i="2"/>
  <c r="D77" i="2"/>
  <c r="E77" i="2"/>
  <c r="D76" i="2"/>
  <c r="E76" i="2"/>
  <c r="D75" i="2"/>
  <c r="E75" i="2"/>
  <c r="D74" i="2"/>
  <c r="E74" i="2"/>
  <c r="D73" i="2"/>
  <c r="E73" i="2"/>
  <c r="D72" i="2"/>
  <c r="E72" i="2" s="1"/>
  <c r="D71" i="2"/>
  <c r="E71" i="2" s="1"/>
  <c r="D70" i="2"/>
  <c r="E70" i="2" s="1"/>
  <c r="D69" i="2"/>
  <c r="E69" i="2"/>
  <c r="D68" i="2"/>
  <c r="E68" i="2" s="1"/>
  <c r="D67" i="2"/>
  <c r="E67" i="2"/>
  <c r="D66" i="2"/>
  <c r="E66" i="2" s="1"/>
  <c r="D65" i="2"/>
  <c r="E65" i="2"/>
  <c r="D64" i="2"/>
  <c r="E64" i="2" s="1"/>
  <c r="D63" i="2"/>
  <c r="E63" i="2"/>
  <c r="D62" i="2"/>
  <c r="E62" i="2"/>
  <c r="D61" i="2"/>
  <c r="E61" i="2"/>
  <c r="D60" i="2"/>
  <c r="E60" i="2"/>
  <c r="D59" i="2"/>
  <c r="E59" i="2"/>
  <c r="D58" i="2"/>
  <c r="E58" i="2" s="1"/>
  <c r="D57" i="2"/>
  <c r="E57" i="2" s="1"/>
  <c r="D56" i="2"/>
  <c r="E56" i="2"/>
  <c r="D55" i="2"/>
  <c r="E55" i="2" s="1"/>
  <c r="D54" i="2"/>
  <c r="E54" i="2"/>
  <c r="D53" i="2"/>
  <c r="E53" i="2" s="1"/>
  <c r="D52" i="2"/>
  <c r="E52" i="2" s="1"/>
  <c r="D51" i="2"/>
  <c r="E51" i="2"/>
  <c r="D50" i="2"/>
  <c r="E50" i="2" s="1"/>
  <c r="D49" i="2"/>
  <c r="E49" i="2" s="1"/>
  <c r="D48" i="2"/>
  <c r="E48" i="2" s="1"/>
  <c r="E47" i="2"/>
  <c r="D47" i="2"/>
  <c r="D46" i="2"/>
  <c r="E46" i="2" s="1"/>
  <c r="D45" i="2"/>
  <c r="E45" i="2" s="1"/>
  <c r="D44" i="2"/>
  <c r="E44" i="2"/>
  <c r="D43" i="2"/>
  <c r="E43" i="2" s="1"/>
  <c r="D42" i="2"/>
  <c r="E42" i="2" s="1"/>
  <c r="D41" i="2"/>
  <c r="E41" i="2" s="1"/>
  <c r="D40" i="2"/>
  <c r="E40" i="2" s="1"/>
  <c r="D39" i="2"/>
  <c r="E39" i="2" s="1"/>
  <c r="E38" i="2"/>
  <c r="D38" i="2"/>
  <c r="D37" i="2"/>
  <c r="E37" i="2" s="1"/>
  <c r="D36" i="2"/>
  <c r="E36" i="2" s="1"/>
  <c r="D35" i="2"/>
  <c r="E35" i="2" s="1"/>
  <c r="D34" i="2"/>
  <c r="E34" i="2"/>
  <c r="D33" i="2"/>
  <c r="E33" i="2" s="1"/>
  <c r="D32" i="2"/>
  <c r="E32" i="2" s="1"/>
  <c r="D31" i="2"/>
  <c r="E31" i="2"/>
  <c r="D30" i="2"/>
  <c r="E30" i="2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/>
  <c r="D23" i="2"/>
  <c r="E23" i="2" s="1"/>
  <c r="D22" i="2"/>
  <c r="E22" i="2" s="1"/>
  <c r="D21" i="2"/>
  <c r="E21" i="2"/>
  <c r="D20" i="2"/>
  <c r="E20" i="2" s="1"/>
  <c r="D19" i="2"/>
  <c r="E19" i="2" s="1"/>
  <c r="D18" i="2"/>
  <c r="E18" i="2" s="1"/>
  <c r="D17" i="2"/>
  <c r="E17" i="2" s="1"/>
  <c r="D16" i="2"/>
  <c r="E16" i="2"/>
  <c r="D15" i="2"/>
  <c r="E15" i="2" s="1"/>
  <c r="D14" i="2"/>
  <c r="E14" i="2" s="1"/>
  <c r="D13" i="2"/>
  <c r="E13" i="2"/>
  <c r="D12" i="2"/>
  <c r="E12" i="2"/>
  <c r="D11" i="2"/>
  <c r="E11" i="2"/>
  <c r="D10" i="2"/>
  <c r="E10" i="2"/>
  <c r="D9" i="2"/>
  <c r="E9" i="2"/>
  <c r="D8" i="2"/>
  <c r="E8" i="2" s="1"/>
  <c r="D7" i="2"/>
  <c r="E7" i="2" s="1"/>
  <c r="D6" i="2"/>
  <c r="E6" i="2" s="1"/>
  <c r="D5" i="2"/>
  <c r="E5" i="2" s="1"/>
  <c r="D4" i="2"/>
  <c r="E4" i="2"/>
  <c r="D3" i="2"/>
  <c r="E3" i="2" s="1"/>
  <c r="D2" i="2"/>
  <c r="E2" i="2"/>
  <c r="P43" i="1"/>
  <c r="K43" i="1"/>
  <c r="J43" i="1"/>
  <c r="H43" i="1"/>
  <c r="S41" i="1"/>
  <c r="Q41" i="1"/>
  <c r="T41" i="1"/>
  <c r="K41" i="1"/>
  <c r="J41" i="1"/>
  <c r="H41" i="1"/>
  <c r="J39" i="1"/>
  <c r="P39" i="1"/>
  <c r="K39" i="1"/>
  <c r="H39" i="1"/>
  <c r="T37" i="1"/>
  <c r="S37" i="1"/>
  <c r="Q37" i="1"/>
  <c r="K37" i="1"/>
  <c r="J37" i="1"/>
  <c r="H37" i="1"/>
  <c r="P35" i="1"/>
  <c r="H35" i="1"/>
  <c r="J35" i="1"/>
  <c r="K35" i="1"/>
  <c r="P33" i="1"/>
  <c r="J33" i="1"/>
  <c r="H33" i="1"/>
  <c r="K33" i="1" s="1"/>
  <c r="H31" i="1"/>
  <c r="P31" i="1"/>
  <c r="K31" i="1"/>
  <c r="J31" i="1"/>
  <c r="J29" i="1"/>
  <c r="K29" i="1"/>
  <c r="P29" i="1"/>
  <c r="H29" i="1"/>
  <c r="P27" i="1"/>
  <c r="J27" i="1"/>
  <c r="H27" i="1"/>
  <c r="K27" i="1" s="1"/>
  <c r="X26" i="1"/>
  <c r="P25" i="1"/>
  <c r="K25" i="1"/>
  <c r="J25" i="1"/>
  <c r="H25" i="1"/>
  <c r="C39" i="1"/>
  <c r="C41" i="1"/>
  <c r="C37" i="1"/>
  <c r="C33" i="1"/>
  <c r="C35" i="1"/>
  <c r="C27" i="1"/>
  <c r="C25" i="1"/>
  <c r="L48" i="1" s="1"/>
  <c r="Y24" i="1"/>
  <c r="C43" i="1"/>
  <c r="C31" i="1"/>
  <c r="C29" i="1"/>
  <c r="L49" i="1" s="1"/>
  <c r="B41" i="1"/>
  <c r="L50" i="1" s="1"/>
  <c r="B39" i="1"/>
  <c r="B25" i="1"/>
  <c r="B31" i="1"/>
  <c r="B27" i="1"/>
  <c r="L52" i="1" s="1"/>
  <c r="B35" i="1"/>
  <c r="B37" i="1"/>
  <c r="B33" i="1"/>
  <c r="L51" i="1" s="1"/>
  <c r="B43" i="1"/>
  <c r="B29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F142" i="2"/>
  <c r="H142" i="2"/>
  <c r="I142" i="2" s="1"/>
  <c r="F141" i="2"/>
  <c r="H141" i="2"/>
  <c r="I141" i="2" s="1"/>
  <c r="F140" i="2"/>
  <c r="H140" i="2"/>
  <c r="I140" i="2" s="1"/>
  <c r="F139" i="2"/>
  <c r="H139" i="2"/>
  <c r="I139" i="2" s="1"/>
  <c r="F137" i="2"/>
  <c r="H137" i="2"/>
  <c r="I137" i="2" s="1"/>
  <c r="F136" i="2"/>
  <c r="H136" i="2"/>
  <c r="I136" i="2" s="1"/>
  <c r="F135" i="2"/>
  <c r="H135" i="2"/>
  <c r="I135" i="2" s="1"/>
  <c r="H134" i="2"/>
  <c r="I134" i="2" s="1"/>
  <c r="F134" i="2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H129" i="2"/>
  <c r="I129" i="2" s="1"/>
  <c r="F129" i="2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F110" i="2"/>
  <c r="H110" i="2"/>
  <c r="I110" i="2" s="1"/>
  <c r="F109" i="2"/>
  <c r="H109" i="2"/>
  <c r="I109" i="2" s="1"/>
  <c r="F108" i="2"/>
  <c r="H108" i="2"/>
  <c r="I108" i="2" s="1"/>
  <c r="F107" i="2"/>
  <c r="H107" i="2"/>
  <c r="I107" i="2" s="1"/>
  <c r="F106" i="2"/>
  <c r="H106" i="2"/>
  <c r="I106" i="2" s="1"/>
  <c r="F105" i="2"/>
  <c r="H105" i="2"/>
  <c r="I105" i="2" s="1"/>
  <c r="F104" i="2"/>
  <c r="H104" i="2"/>
  <c r="I104" i="2" s="1"/>
  <c r="F103" i="2"/>
  <c r="H103" i="2"/>
  <c r="I103" i="2" s="1"/>
  <c r="F102" i="2"/>
  <c r="H102" i="2"/>
  <c r="I102" i="2" s="1"/>
  <c r="F101" i="2"/>
  <c r="H101" i="2"/>
  <c r="I101" i="2" s="1"/>
  <c r="F100" i="2"/>
  <c r="H100" i="2"/>
  <c r="I100" i="2" s="1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F93" i="2"/>
  <c r="H93" i="2"/>
  <c r="I93" i="2" s="1"/>
  <c r="F92" i="2"/>
  <c r="H92" i="2"/>
  <c r="I92" i="2" s="1"/>
  <c r="H91" i="2"/>
  <c r="I91" i="2" s="1"/>
  <c r="F91" i="2"/>
  <c r="F90" i="2"/>
  <c r="H90" i="2"/>
  <c r="I90" i="2" s="1"/>
  <c r="F89" i="2"/>
  <c r="H89" i="2"/>
  <c r="I89" i="2" s="1"/>
  <c r="F88" i="2"/>
  <c r="H88" i="2"/>
  <c r="I88" i="2" s="1"/>
  <c r="F87" i="2"/>
  <c r="H87" i="2"/>
  <c r="I87" i="2" s="1"/>
  <c r="F86" i="2"/>
  <c r="H86" i="2"/>
  <c r="I86" i="2" s="1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F80" i="2"/>
  <c r="H80" i="2"/>
  <c r="I80" i="2" s="1"/>
  <c r="F79" i="2"/>
  <c r="H79" i="2"/>
  <c r="I79" i="2" s="1"/>
  <c r="F78" i="2"/>
  <c r="H78" i="2"/>
  <c r="I78" i="2" s="1"/>
  <c r="F77" i="2"/>
  <c r="H77" i="2"/>
  <c r="I77" i="2" s="1"/>
  <c r="F76" i="2"/>
  <c r="H76" i="2"/>
  <c r="I76" i="2" s="1"/>
  <c r="F75" i="2"/>
  <c r="H75" i="2"/>
  <c r="I75" i="2" s="1"/>
  <c r="F74" i="2"/>
  <c r="H74" i="2"/>
  <c r="I74" i="2" s="1"/>
  <c r="F73" i="2"/>
  <c r="H73" i="2"/>
  <c r="I73" i="2" s="1"/>
  <c r="H72" i="2"/>
  <c r="I72" i="2" s="1"/>
  <c r="F72" i="2"/>
  <c r="F71" i="2"/>
  <c r="H71" i="2"/>
  <c r="I71" i="2" s="1"/>
  <c r="F70" i="2"/>
  <c r="H70" i="2"/>
  <c r="I70" i="2" s="1"/>
  <c r="F69" i="2"/>
  <c r="H69" i="2"/>
  <c r="I69" i="2" s="1"/>
  <c r="F68" i="2"/>
  <c r="H68" i="2"/>
  <c r="I68" i="2" s="1"/>
  <c r="F67" i="2"/>
  <c r="H67" i="2"/>
  <c r="I67" i="2" s="1"/>
  <c r="H66" i="2"/>
  <c r="I66" i="2" s="1"/>
  <c r="F66" i="2"/>
  <c r="F65" i="2"/>
  <c r="H65" i="2"/>
  <c r="I65" i="2" s="1"/>
  <c r="F64" i="2"/>
  <c r="H64" i="2"/>
  <c r="I64" i="2" s="1"/>
  <c r="F63" i="2"/>
  <c r="H63" i="2"/>
  <c r="I63" i="2" s="1"/>
  <c r="F62" i="2"/>
  <c r="H62" i="2"/>
  <c r="I62" i="2" s="1"/>
  <c r="F61" i="2"/>
  <c r="H61" i="2"/>
  <c r="I61" i="2" s="1"/>
  <c r="H60" i="2"/>
  <c r="I60" i="2" s="1"/>
  <c r="F60" i="2"/>
  <c r="F59" i="2"/>
  <c r="H59" i="2"/>
  <c r="I59" i="2" s="1"/>
  <c r="F58" i="2"/>
  <c r="H58" i="2"/>
  <c r="I58" i="2" s="1"/>
  <c r="F57" i="2"/>
  <c r="H57" i="2"/>
  <c r="I57" i="2" s="1"/>
  <c r="H56" i="2"/>
  <c r="I56" i="2" s="1"/>
  <c r="F56" i="2"/>
  <c r="F55" i="2"/>
  <c r="H55" i="2"/>
  <c r="I55" i="2" s="1"/>
  <c r="F54" i="2"/>
  <c r="H54" i="2"/>
  <c r="I54" i="2" s="1"/>
  <c r="F53" i="2"/>
  <c r="H53" i="2"/>
  <c r="I53" i="2" s="1"/>
  <c r="F52" i="2"/>
  <c r="H52" i="2"/>
  <c r="I52" i="2" s="1"/>
  <c r="H51" i="2"/>
  <c r="I51" i="2" s="1"/>
  <c r="F51" i="2"/>
  <c r="H50" i="2"/>
  <c r="I50" i="2" s="1"/>
  <c r="F50" i="2"/>
  <c r="H49" i="2"/>
  <c r="I49" i="2" s="1"/>
  <c r="F49" i="2"/>
  <c r="H48" i="2"/>
  <c r="I48" i="2" s="1"/>
  <c r="F48" i="2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F42" i="2"/>
  <c r="H42" i="2"/>
  <c r="I42" i="2" s="1"/>
  <c r="F41" i="2"/>
  <c r="H41" i="2"/>
  <c r="I41" i="2" s="1"/>
  <c r="F40" i="2"/>
  <c r="H40" i="2"/>
  <c r="I40" i="2" s="1"/>
  <c r="F39" i="2"/>
  <c r="H39" i="2"/>
  <c r="I39" i="2" s="1"/>
  <c r="F38" i="2"/>
  <c r="H38" i="2"/>
  <c r="I38" i="2" s="1"/>
  <c r="F37" i="2"/>
  <c r="H37" i="2"/>
  <c r="I37" i="2" s="1"/>
  <c r="F36" i="2"/>
  <c r="H36" i="2"/>
  <c r="I36" i="2" s="1"/>
  <c r="H35" i="2"/>
  <c r="I35" i="2" s="1"/>
  <c r="F35" i="2"/>
  <c r="F34" i="2"/>
  <c r="H34" i="2"/>
  <c r="I34" i="2" s="1"/>
  <c r="H33" i="2"/>
  <c r="I33" i="2" s="1"/>
  <c r="F33" i="2"/>
  <c r="H32" i="2"/>
  <c r="I32" i="2" s="1"/>
  <c r="F32" i="2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H27" i="2"/>
  <c r="I27" i="2" s="1"/>
  <c r="F27" i="2"/>
  <c r="H26" i="2"/>
  <c r="I26" i="2" s="1"/>
  <c r="F26" i="2"/>
  <c r="H25" i="2"/>
  <c r="I25" i="2" s="1"/>
  <c r="F25" i="2"/>
  <c r="H24" i="2"/>
  <c r="I24" i="2" s="1"/>
  <c r="F24" i="2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H16" i="2"/>
  <c r="I16" i="2" s="1"/>
  <c r="F16" i="2"/>
  <c r="F15" i="2"/>
  <c r="H15" i="2"/>
  <c r="I15" i="2" s="1"/>
  <c r="F14" i="2"/>
  <c r="H14" i="2"/>
  <c r="I14" i="2" s="1"/>
  <c r="F13" i="2"/>
  <c r="H13" i="2"/>
  <c r="I13" i="2" s="1"/>
  <c r="F12" i="2"/>
  <c r="H12" i="2"/>
  <c r="I12" i="2" s="1"/>
  <c r="F11" i="2"/>
  <c r="H11" i="2"/>
  <c r="I11" i="2" s="1"/>
  <c r="F10" i="2"/>
  <c r="H10" i="2"/>
  <c r="I10" i="2" s="1"/>
  <c r="H9" i="2"/>
  <c r="I9" i="2" s="1"/>
  <c r="F9" i="2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F2" i="2"/>
  <c r="H2" i="2"/>
  <c r="I2" i="2" s="1"/>
  <c r="Q43" i="1"/>
  <c r="S43" i="1"/>
  <c r="T43" i="1"/>
  <c r="Q39" i="1"/>
  <c r="S39" i="1"/>
  <c r="T39" i="1"/>
  <c r="Q35" i="1"/>
  <c r="S35" i="1"/>
  <c r="T35" i="1"/>
  <c r="Q33" i="1"/>
  <c r="T33" i="1" s="1"/>
  <c r="S33" i="1"/>
  <c r="Q31" i="1"/>
  <c r="S31" i="1"/>
  <c r="T31" i="1"/>
  <c r="S29" i="1"/>
  <c r="Q29" i="1"/>
  <c r="T29" i="1"/>
  <c r="Q27" i="1"/>
  <c r="T27" i="1" s="1"/>
  <c r="S27" i="1"/>
  <c r="Q25" i="1"/>
  <c r="S25" i="1"/>
  <c r="T25" i="1"/>
  <c r="AA24" i="1"/>
  <c r="Y26" i="1"/>
  <c r="Y32" i="1"/>
  <c r="Y34" i="1"/>
  <c r="Y30" i="1"/>
  <c r="Y28" i="1"/>
  <c r="AB24" i="1" l="1"/>
  <c r="AA26" i="1"/>
  <c r="AA28" i="1"/>
  <c r="AA32" i="1"/>
  <c r="AA34" i="1"/>
  <c r="AA30" i="1"/>
  <c r="AB26" i="1" l="1"/>
  <c r="AB32" i="1"/>
  <c r="AB34" i="1"/>
  <c r="AB30" i="1"/>
  <c r="AB28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<sst xmlns="http://schemas.openxmlformats.org/spreadsheetml/2006/main" count="263" uniqueCount="213">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</sst>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6CEE6F9A-AF29-404B-A1ED-4A9D5BCFFAF4}"/>
    <cellStyle name="Hyperlink" xfId="2" builtinId="8"/>
    <cellStyle name="Normal" xfId="0" builtinId="0"/>
    <cellStyle name="Normal 3" xfId="3" xr:uid="{3974DE31-383E-4E69-A299-574A424BA15E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ppData/Local/Microsoft/Olk/Attachments/ooa-ab82f8da-04b5-4649-9ae3-309011f77f8a/a5cd7698c88bb7b33efa9d035b9c5eaa183f244815ecaaadf526053a19533f04/CURRENT%20RATE%20GUIDE%20-%20October%2029%202026.xlsx" TargetMode="External"/><Relationship Id="rId2" Type="http://schemas.openxmlformats.org/officeDocument/2006/relationships/externalLinkPath" Target="file:///C:\Users\a242288\AppData\Local\Microsoft\Olk\Attachments\ooa-ab82f8da-04b5-4649-9ae3-309011f77f8a\a5cd7698c88bb7b33efa9d035b9c5eaa183f244815ecaaadf526053a19533f04\CURRENT%20RATE%20GUIDE%20-%20October%2029%202026.xlsx" TargetMode="External"/><Relationship Id="rId1" Type="http://schemas.openxmlformats.org/officeDocument/2006/relationships/externalLinkPath" Target="/Users/a242288/AppData/Local/Microsoft/Olk/Attachments/ooa-ab82f8da-04b5-4649-9ae3-309011f77f8a/a5cd7698c88bb7b33efa9d035b9c5eaa183f244815ecaaadf526053a19533f04/CURRENT%20RATE%20GUIDE%20-%20October%2029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263858/AppData/Local/Microsoft/Olk/Attachments/ooa-eff0ab98-751f-4e83-99fe-b3f0e4543327/ff7c74ab412fe06a1ce4d94bc00cc4cfba2350f668dee9d3f7d255c74507e0f8/MASTERCARD%20RATE%20FOR%20TODAY.xlsx" TargetMode="External"/><Relationship Id="rId2" Type="http://schemas.openxmlformats.org/officeDocument/2006/relationships/externalLinkPath" Target="file:///C:\Users\A263858\AppData\Local\Microsoft\Olk\Attachments\ooa-eff0ab98-751f-4e83-99fe-b3f0e4543327\ff7c74ab412fe06a1ce4d94bc00cc4cfba2350f668dee9d3f7d255c74507e0f8\MASTERCARD%20RATE%20FOR%20TODAY.xlsx" TargetMode="External"/><Relationship Id="rId1" Type="http://schemas.openxmlformats.org/officeDocument/2006/relationships/externalLinkPath" Target="/Users/A263858/AppData/Local/Microsoft/Olk/Attachments/ooa-eff0ab98-751f-4e83-99fe-b3f0e4543327/ff7c74ab412fe06a1ce4d94bc00cc4cfba2350f668dee9d3f7d255c74507e0f8/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1345</v>
          </cell>
          <cell r="H7">
            <v>1370</v>
          </cell>
        </row>
        <row r="9">
          <cell r="G9">
            <v>1.1136999999999999</v>
          </cell>
        </row>
        <row r="10">
          <cell r="G10">
            <v>157.80000000000001</v>
          </cell>
        </row>
        <row r="11">
          <cell r="G11">
            <v>1.3309</v>
          </cell>
        </row>
        <row r="12">
          <cell r="G12">
            <v>0.82869999999999999</v>
          </cell>
        </row>
        <row r="13">
          <cell r="G13">
            <v>16.632899999999999</v>
          </cell>
        </row>
        <row r="14">
          <cell r="G14">
            <v>6.7084999999999999</v>
          </cell>
        </row>
        <row r="15">
          <cell r="G15">
            <v>1.399</v>
          </cell>
        </row>
        <row r="16">
          <cell r="G16">
            <v>0.70440000000000003</v>
          </cell>
        </row>
        <row r="17">
          <cell r="G17">
            <v>6.6569000000000003</v>
          </cell>
        </row>
        <row r="18">
          <cell r="G18">
            <v>6.6607000000000003</v>
          </cell>
        </row>
        <row r="19">
          <cell r="G19">
            <v>1357.2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1540.4607000000001</v>
          </cell>
        </row>
        <row r="3">
          <cell r="A3">
            <v>328</v>
          </cell>
          <cell r="B3">
            <v>209.55</v>
          </cell>
        </row>
        <row r="4">
          <cell r="A4">
            <v>953</v>
          </cell>
          <cell r="B4">
            <v>107.39960499999999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99.239493999999993</v>
          </cell>
        </row>
        <row r="9">
          <cell r="A9">
            <v>72</v>
          </cell>
          <cell r="B9">
            <v>13.87384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33.9</v>
          </cell>
        </row>
        <row r="12">
          <cell r="A12">
            <v>949</v>
          </cell>
          <cell r="B12">
            <v>50.594498000000002</v>
          </cell>
        </row>
        <row r="13">
          <cell r="A13">
            <v>586</v>
          </cell>
          <cell r="B13">
            <v>277.25</v>
          </cell>
        </row>
        <row r="14">
          <cell r="A14">
            <v>702</v>
          </cell>
          <cell r="B14">
            <v>1.2835000000000001</v>
          </cell>
        </row>
        <row r="15">
          <cell r="A15">
            <v>524</v>
          </cell>
          <cell r="B15">
            <v>152.416</v>
          </cell>
        </row>
        <row r="16">
          <cell r="A16">
            <v>50</v>
          </cell>
          <cell r="B16">
            <v>124.45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12.02</v>
          </cell>
        </row>
        <row r="19">
          <cell r="A19">
            <v>971</v>
          </cell>
          <cell r="B19">
            <v>65.027389999999997</v>
          </cell>
        </row>
        <row r="20">
          <cell r="A20">
            <v>682</v>
          </cell>
          <cell r="B20">
            <v>3.7536</v>
          </cell>
        </row>
        <row r="21">
          <cell r="A21">
            <v>978</v>
          </cell>
          <cell r="B21">
            <v>0.90000899999999995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6.6656966000000004</v>
          </cell>
        </row>
        <row r="24">
          <cell r="A24">
            <v>324</v>
          </cell>
          <cell r="B24">
            <v>8818.9150000000009</v>
          </cell>
        </row>
        <row r="25">
          <cell r="A25">
            <v>967</v>
          </cell>
          <cell r="B25">
            <v>20.220770000000002</v>
          </cell>
        </row>
        <row r="26">
          <cell r="A26">
            <v>882</v>
          </cell>
          <cell r="B26">
            <v>2.7053573000000002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1.4071</v>
          </cell>
        </row>
        <row r="30">
          <cell r="A30">
            <v>996</v>
          </cell>
          <cell r="B30">
            <v>888.11829999999998</v>
          </cell>
        </row>
        <row r="31">
          <cell r="A31">
            <v>242</v>
          </cell>
          <cell r="B31">
            <v>2.2199068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95.23</v>
          </cell>
        </row>
        <row r="34">
          <cell r="A34">
            <v>985</v>
          </cell>
          <cell r="B34">
            <v>3.9664000000000001</v>
          </cell>
        </row>
        <row r="35">
          <cell r="A35">
            <v>756</v>
          </cell>
          <cell r="B35">
            <v>0.83160000000000001</v>
          </cell>
        </row>
        <row r="36">
          <cell r="A36">
            <v>578</v>
          </cell>
          <cell r="B36">
            <v>9.3993000000000002</v>
          </cell>
        </row>
        <row r="37">
          <cell r="A37">
            <v>516</v>
          </cell>
          <cell r="B37">
            <v>16.7044</v>
          </cell>
        </row>
        <row r="38">
          <cell r="A38">
            <v>238</v>
          </cell>
          <cell r="B38">
            <v>0.75363599999999997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7.6549379999999996</v>
          </cell>
        </row>
        <row r="41">
          <cell r="A41">
            <v>901</v>
          </cell>
          <cell r="B41">
            <v>32.485999999999997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590.36720000000003</v>
          </cell>
        </row>
        <row r="44">
          <cell r="A44">
            <v>360</v>
          </cell>
          <cell r="B44">
            <v>18200</v>
          </cell>
        </row>
        <row r="45">
          <cell r="A45">
            <v>496</v>
          </cell>
          <cell r="B45">
            <v>3599</v>
          </cell>
        </row>
        <row r="46">
          <cell r="A46">
            <v>941</v>
          </cell>
          <cell r="B46">
            <v>105.68329</v>
          </cell>
        </row>
        <row r="47">
          <cell r="A47">
            <v>434</v>
          </cell>
          <cell r="B47">
            <v>6.4409312999999999</v>
          </cell>
        </row>
        <row r="48">
          <cell r="A48">
            <v>930</v>
          </cell>
          <cell r="B48">
            <v>22.255703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95.26</v>
          </cell>
        </row>
        <row r="51">
          <cell r="A51">
            <v>981</v>
          </cell>
          <cell r="B51">
            <v>2.5640000000000001</v>
          </cell>
        </row>
        <row r="52">
          <cell r="A52">
            <v>752</v>
          </cell>
          <cell r="B52">
            <v>9.9791000000000007</v>
          </cell>
        </row>
        <row r="53">
          <cell r="A53">
            <v>116</v>
          </cell>
          <cell r="B53">
            <v>4076</v>
          </cell>
        </row>
        <row r="54">
          <cell r="A54">
            <v>512</v>
          </cell>
          <cell r="B54">
            <v>0.38513999999999998</v>
          </cell>
        </row>
        <row r="55">
          <cell r="A55">
            <v>977</v>
          </cell>
          <cell r="B55">
            <v>1.760265</v>
          </cell>
        </row>
        <row r="56">
          <cell r="A56">
            <v>174</v>
          </cell>
          <cell r="B56">
            <v>442.77539999999999</v>
          </cell>
        </row>
        <row r="57">
          <cell r="A57">
            <v>748</v>
          </cell>
          <cell r="B57">
            <v>16.686599999999999</v>
          </cell>
        </row>
        <row r="58">
          <cell r="A58">
            <v>156</v>
          </cell>
          <cell r="B58">
            <v>6.6666999999999996</v>
          </cell>
        </row>
        <row r="59">
          <cell r="A59">
            <v>96</v>
          </cell>
          <cell r="B59">
            <v>1.2835000000000001</v>
          </cell>
        </row>
        <row r="60">
          <cell r="A60">
            <v>788</v>
          </cell>
          <cell r="B60">
            <v>3.0009999999999999</v>
          </cell>
        </row>
        <row r="61">
          <cell r="A61">
            <v>608</v>
          </cell>
          <cell r="B61">
            <v>64.215003999999993</v>
          </cell>
        </row>
        <row r="62">
          <cell r="A62">
            <v>430</v>
          </cell>
          <cell r="B62">
            <v>171.02321000000001</v>
          </cell>
        </row>
        <row r="63">
          <cell r="A63">
            <v>548</v>
          </cell>
          <cell r="B63">
            <v>118.02598999999999</v>
          </cell>
        </row>
        <row r="64">
          <cell r="A64">
            <v>826</v>
          </cell>
          <cell r="B64">
            <v>0.75363599999999997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122.329994</v>
          </cell>
        </row>
        <row r="67">
          <cell r="A67">
            <v>208</v>
          </cell>
          <cell r="B67">
            <v>6.7271000000000001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135.51999000000001</v>
          </cell>
        </row>
        <row r="70">
          <cell r="A70">
            <v>933</v>
          </cell>
          <cell r="B70">
            <v>2.9458000000000002</v>
          </cell>
        </row>
        <row r="71">
          <cell r="A71">
            <v>292</v>
          </cell>
          <cell r="B71">
            <v>0.75363599999999997</v>
          </cell>
        </row>
        <row r="72">
          <cell r="A72">
            <v>704</v>
          </cell>
          <cell r="B72">
            <v>25861</v>
          </cell>
        </row>
        <row r="73">
          <cell r="A73">
            <v>426</v>
          </cell>
          <cell r="B73">
            <v>16.686599999999999</v>
          </cell>
        </row>
        <row r="74">
          <cell r="A74">
            <v>230</v>
          </cell>
          <cell r="B74">
            <v>161.99639999999999</v>
          </cell>
        </row>
        <row r="75">
          <cell r="A75">
            <v>392</v>
          </cell>
          <cell r="B75">
            <v>158.27000000000001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330.75997999999998</v>
          </cell>
        </row>
        <row r="78">
          <cell r="A78">
            <v>973</v>
          </cell>
          <cell r="B78">
            <v>918.28375000000005</v>
          </cell>
        </row>
        <row r="79">
          <cell r="A79">
            <v>170</v>
          </cell>
          <cell r="B79">
            <v>3148.02</v>
          </cell>
        </row>
        <row r="80">
          <cell r="A80">
            <v>188</v>
          </cell>
          <cell r="B80">
            <v>457.99997000000002</v>
          </cell>
        </row>
        <row r="81">
          <cell r="A81">
            <v>152</v>
          </cell>
          <cell r="B81">
            <v>986.56</v>
          </cell>
        </row>
        <row r="82">
          <cell r="A82">
            <v>8</v>
          </cell>
          <cell r="B82">
            <v>81.75</v>
          </cell>
        </row>
        <row r="83">
          <cell r="A83">
            <v>270</v>
          </cell>
          <cell r="B83">
            <v>72.38</v>
          </cell>
        </row>
        <row r="84">
          <cell r="A84">
            <v>929</v>
          </cell>
          <cell r="B84">
            <v>40.463970000000003</v>
          </cell>
        </row>
        <row r="85">
          <cell r="A85">
            <v>566</v>
          </cell>
          <cell r="B85">
            <v>1357.2</v>
          </cell>
        </row>
        <row r="86">
          <cell r="A86">
            <v>404</v>
          </cell>
          <cell r="B86">
            <v>129.96494999999999</v>
          </cell>
        </row>
        <row r="87">
          <cell r="A87">
            <v>108</v>
          </cell>
          <cell r="B87">
            <v>3000.1943000000001</v>
          </cell>
        </row>
        <row r="88">
          <cell r="A88">
            <v>388</v>
          </cell>
          <cell r="B88">
            <v>158.79004</v>
          </cell>
        </row>
        <row r="89">
          <cell r="A89">
            <v>504</v>
          </cell>
          <cell r="B89">
            <v>9.8491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3.4573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4582.7780000000002</v>
          </cell>
        </row>
        <row r="95">
          <cell r="A95">
            <v>484</v>
          </cell>
          <cell r="B95">
            <v>18.6525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45.592300000000002</v>
          </cell>
        </row>
        <row r="99">
          <cell r="A99">
            <v>800</v>
          </cell>
          <cell r="B99">
            <v>4360.6616000000004</v>
          </cell>
        </row>
        <row r="100">
          <cell r="A100">
            <v>818</v>
          </cell>
          <cell r="B100">
            <v>56.162917999999998</v>
          </cell>
        </row>
        <row r="101">
          <cell r="A101">
            <v>936</v>
          </cell>
          <cell r="B101">
            <v>11.66</v>
          </cell>
        </row>
        <row r="102">
          <cell r="A102">
            <v>344</v>
          </cell>
          <cell r="B102">
            <v>7.8463000000000003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55.256700000000002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22.807400000000001</v>
          </cell>
        </row>
        <row r="108">
          <cell r="A108">
            <v>418</v>
          </cell>
          <cell r="B108">
            <v>22550</v>
          </cell>
        </row>
        <row r="109">
          <cell r="A109">
            <v>858</v>
          </cell>
          <cell r="B109">
            <v>40.24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2317.9717000000001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6.7747999999999999</v>
          </cell>
        </row>
        <row r="114">
          <cell r="A114">
            <v>600</v>
          </cell>
          <cell r="B114">
            <v>5905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4.0910000000000002</v>
          </cell>
        </row>
        <row r="117">
          <cell r="A117">
            <v>144</v>
          </cell>
          <cell r="B117">
            <v>332.65001999999998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48.029499999999999</v>
          </cell>
        </row>
        <row r="122">
          <cell r="A122">
            <v>498</v>
          </cell>
          <cell r="B122">
            <v>17.930430000000001</v>
          </cell>
        </row>
        <row r="123">
          <cell r="A123">
            <v>776</v>
          </cell>
          <cell r="B123">
            <v>2.3312059999999999</v>
          </cell>
        </row>
        <row r="124">
          <cell r="A124">
            <v>943</v>
          </cell>
          <cell r="B124">
            <v>63.974437999999999</v>
          </cell>
        </row>
        <row r="125">
          <cell r="A125">
            <v>598</v>
          </cell>
          <cell r="B125">
            <v>4.4782805000000003</v>
          </cell>
        </row>
        <row r="126">
          <cell r="A126">
            <v>654</v>
          </cell>
          <cell r="B126">
            <v>0.75363599999999997</v>
          </cell>
        </row>
        <row r="127">
          <cell r="A127">
            <v>340</v>
          </cell>
          <cell r="B127">
            <v>26.85</v>
          </cell>
        </row>
        <row r="128">
          <cell r="A128">
            <v>643</v>
          </cell>
          <cell r="B128">
            <v>81.067999999999998</v>
          </cell>
        </row>
        <row r="129">
          <cell r="A129">
            <v>414</v>
          </cell>
          <cell r="B129">
            <v>0.30840000000000001</v>
          </cell>
        </row>
        <row r="130">
          <cell r="A130">
            <v>51</v>
          </cell>
          <cell r="B130">
            <v>360.50400000000002</v>
          </cell>
        </row>
        <row r="131">
          <cell r="A131">
            <v>972</v>
          </cell>
          <cell r="B131">
            <v>9.2173999999999996</v>
          </cell>
        </row>
        <row r="132">
          <cell r="A132">
            <v>398</v>
          </cell>
          <cell r="B132">
            <v>455.78174000000001</v>
          </cell>
        </row>
        <row r="133">
          <cell r="A133">
            <v>928</v>
          </cell>
          <cell r="B133">
            <v>888.11829999999998</v>
          </cell>
        </row>
        <row r="134">
          <cell r="A134">
            <v>454</v>
          </cell>
          <cell r="B134">
            <v>1736.6171999999999</v>
          </cell>
        </row>
        <row r="135">
          <cell r="A135">
            <v>158</v>
          </cell>
          <cell r="B135">
            <v>6.6493354</v>
          </cell>
        </row>
        <row r="136">
          <cell r="A136">
            <v>554</v>
          </cell>
          <cell r="B136">
            <v>1.791472</v>
          </cell>
        </row>
        <row r="137">
          <cell r="A137">
            <v>950</v>
          </cell>
          <cell r="B137">
            <v>589.98</v>
          </cell>
        </row>
        <row r="138">
          <cell r="A138">
            <v>968</v>
          </cell>
          <cell r="B138">
            <v>37.668163</v>
          </cell>
        </row>
        <row r="139">
          <cell r="A139">
            <v>214</v>
          </cell>
          <cell r="B139">
            <v>60.126399999999997</v>
          </cell>
        </row>
        <row r="140">
          <cell r="A140">
            <v>376</v>
          </cell>
          <cell r="B140">
            <v>3.1128300000000002</v>
          </cell>
        </row>
        <row r="141">
          <cell r="A141">
            <v>36</v>
          </cell>
          <cell r="B141">
            <v>1.424704</v>
          </cell>
        </row>
        <row r="142">
          <cell r="A142">
            <v>710</v>
          </cell>
          <cell r="B142">
            <v>16.7044</v>
          </cell>
        </row>
        <row r="143">
          <cell r="A143">
            <v>203</v>
          </cell>
          <cell r="B143">
            <v>21.925000000000001</v>
          </cell>
        </row>
        <row r="144">
          <cell r="A144">
            <v>728</v>
          </cell>
          <cell r="B144">
            <v>5752.665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4.8185000000000002</v>
          </cell>
        </row>
        <row r="148">
          <cell r="A148">
            <v>410</v>
          </cell>
          <cell r="B148">
            <v>1326.4204999999999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14.516301</v>
          </cell>
        </row>
        <row r="151">
          <cell r="A151">
            <v>986</v>
          </cell>
          <cell r="B151">
            <v>5.3895</v>
          </cell>
        </row>
        <row r="152">
          <cell r="A152">
            <v>3</v>
          </cell>
          <cell r="B152">
            <v>1464.365</v>
          </cell>
        </row>
        <row r="153">
          <cell r="A153">
            <v>924</v>
          </cell>
          <cell r="B153">
            <v>27.360997999999999</v>
          </cell>
        </row>
        <row r="154">
          <cell r="A154">
            <v>646</v>
          </cell>
          <cell r="B154">
            <v>1480</v>
          </cell>
        </row>
        <row r="155">
          <cell r="A155">
            <v>417</v>
          </cell>
          <cell r="B155">
            <v>87.448599999999999</v>
          </cell>
        </row>
        <row r="156">
          <cell r="A156">
            <v>332</v>
          </cell>
          <cell r="B156">
            <v>131.55010999999999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66F4-D09F-4032-93B6-64C848327E23}">
  <dimension ref="A1:AI93"/>
  <sheetViews>
    <sheetView tabSelected="1" workbookViewId="0">
      <selection activeCell="C16" sqref="C16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>
        <v>153</v>
      </c>
      <c r="H9" s="16"/>
      <c r="I9" s="10"/>
      <c r="J9" s="10"/>
      <c r="K9" s="3"/>
      <c r="L9" s="2"/>
      <c r="M9" s="2"/>
      <c r="O9" s="10"/>
      <c r="P9" s="16">
        <v>153</v>
      </c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>
        <v>152.21</v>
      </c>
      <c r="H10" s="16">
        <v>153.7321</v>
      </c>
      <c r="I10" s="10"/>
      <c r="J10" s="10"/>
      <c r="K10" s="3"/>
      <c r="L10" s="2"/>
      <c r="M10" s="2"/>
      <c r="O10" s="10"/>
      <c r="P10" s="16">
        <v>152.21</v>
      </c>
      <c r="Q10" s="16">
        <v>153.7321</v>
      </c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>
        <v>151.5</v>
      </c>
      <c r="H11" s="16">
        <v>153</v>
      </c>
      <c r="I11" s="16"/>
      <c r="J11" s="15"/>
      <c r="K11" s="18"/>
      <c r="L11" s="2"/>
      <c r="M11" s="2"/>
      <c r="O11" s="2"/>
      <c r="P11" s="17">
        <v>151.5</v>
      </c>
      <c r="Q11" s="16">
        <v>153</v>
      </c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46324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1345</v>
      </c>
      <c r="C23" s="8">
        <f>[1]POPULATE!H7</f>
        <v>1370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1370</v>
      </c>
      <c r="Z24" s="19"/>
      <c r="AA24" s="50">
        <f>Y24</f>
        <v>1370</v>
      </c>
      <c r="AB24" s="49">
        <f>AA24</f>
        <v>1370</v>
      </c>
      <c r="AD24" s="4" t="s">
        <v>23</v>
      </c>
    </row>
    <row r="25" spans="1:35" ht="14" x14ac:dyDescent="0.3">
      <c r="A25" s="2" t="s">
        <v>24</v>
      </c>
      <c r="B25" s="8">
        <f>B23*(J25-0.0075)</f>
        <v>1474.3889999999999</v>
      </c>
      <c r="C25" s="8">
        <f>+C23*(K25-0.0055)</f>
        <v>1531.9339999999997</v>
      </c>
      <c r="D25" s="8"/>
      <c r="E25" s="8"/>
      <c r="F25" s="51" t="s">
        <v>25</v>
      </c>
      <c r="G25" s="52">
        <f>[1]POPULATE!G9</f>
        <v>1.1136999999999999</v>
      </c>
      <c r="H25" s="53">
        <f>+G25+0.03</f>
        <v>1.1436999999999999</v>
      </c>
      <c r="I25" s="53"/>
      <c r="J25" s="45">
        <f>+(G25-($J$17/10000))+0</f>
        <v>1.1036999999999999</v>
      </c>
      <c r="K25" s="45">
        <f>+(G25+($K$17/10000))+0</f>
        <v>1.1236999999999999</v>
      </c>
      <c r="L25" s="8" t="s">
        <v>26</v>
      </c>
      <c r="M25" s="54"/>
      <c r="N25" s="48"/>
      <c r="O25" s="51" t="s">
        <v>25</v>
      </c>
      <c r="P25" s="52">
        <f>G25</f>
        <v>1.1136999999999999</v>
      </c>
      <c r="Q25" s="53">
        <f>+P25+0.03</f>
        <v>1.1436999999999999</v>
      </c>
      <c r="R25" s="53"/>
      <c r="S25" s="45">
        <f>+(P25-($S$17/10000))+0</f>
        <v>1.0987</v>
      </c>
      <c r="T25" s="45">
        <f>+(P25+($T$17/10000))+0</f>
        <v>1.1286999999999998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1.1196999999999999</v>
      </c>
      <c r="Y26" s="49">
        <f>$Y$24*X26</f>
        <v>1533.9889999999998</v>
      </c>
      <c r="Z26" s="19"/>
      <c r="AA26" s="56">
        <f>$AA$24*X26</f>
        <v>1533.9889999999998</v>
      </c>
      <c r="AB26" s="56">
        <f>$AB$24*X26</f>
        <v>1533.9889999999998</v>
      </c>
      <c r="AD26" s="4" t="s">
        <v>23</v>
      </c>
    </row>
    <row r="27" spans="1:35" ht="14" x14ac:dyDescent="0.3">
      <c r="A27" s="2" t="s">
        <v>28</v>
      </c>
      <c r="B27" s="8">
        <f>+B23/K27</f>
        <v>8.4167709637046304</v>
      </c>
      <c r="C27" s="8">
        <f>+C23/J27</f>
        <v>8.737244897959183</v>
      </c>
      <c r="D27" s="23"/>
      <c r="E27" s="59"/>
      <c r="F27" s="51" t="s">
        <v>29</v>
      </c>
      <c r="G27" s="52">
        <f>[1]POPULATE!G10</f>
        <v>157.80000000000001</v>
      </c>
      <c r="H27" s="53">
        <f>+G27+1</f>
        <v>158.80000000000001</v>
      </c>
      <c r="I27" s="17"/>
      <c r="J27" s="8">
        <f>+(G27-($J$17/100))+0</f>
        <v>156.80000000000001</v>
      </c>
      <c r="K27" s="8">
        <f>+(H27+($K$17/100))-0</f>
        <v>159.80000000000001</v>
      </c>
      <c r="L27" s="16" t="s">
        <v>30</v>
      </c>
      <c r="M27" s="16"/>
      <c r="O27" s="51" t="s">
        <v>29</v>
      </c>
      <c r="P27" s="52">
        <f t="shared" ref="P27:P43" si="0">G27</f>
        <v>157.80000000000001</v>
      </c>
      <c r="Q27" s="53">
        <f>+P27+1</f>
        <v>158.80000000000001</v>
      </c>
      <c r="R27" s="17"/>
      <c r="S27" s="8">
        <f>+(P27-($S$17/100))+0</f>
        <v>156.30000000000001</v>
      </c>
      <c r="T27" s="8">
        <f>+(Q27+($T$17/100))-0</f>
        <v>160.30000000000001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1.3369</v>
      </c>
      <c r="Y28" s="49">
        <f>$Y$24*X28</f>
        <v>1831.5529999999999</v>
      </c>
      <c r="Z28" s="19"/>
      <c r="AA28" s="56">
        <f>$AA$24*X28</f>
        <v>1831.5529999999999</v>
      </c>
      <c r="AB28" s="56">
        <f>$AB$24*X28</f>
        <v>1831.5529999999999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1766.5229999999999</v>
      </c>
      <c r="C29" s="16">
        <f>+C23*(K29-0.0055)</f>
        <v>1829.4979999999998</v>
      </c>
      <c r="D29" s="16"/>
      <c r="E29" s="8"/>
      <c r="F29" s="41" t="s">
        <v>32</v>
      </c>
      <c r="G29" s="52">
        <f>[1]POPULATE!G11</f>
        <v>1.3309</v>
      </c>
      <c r="H29" s="53">
        <f>+G29+0.03</f>
        <v>1.3609</v>
      </c>
      <c r="I29" s="53"/>
      <c r="J29" s="45">
        <f>+(G29-($J$17/10000))+0</f>
        <v>1.3209</v>
      </c>
      <c r="K29" s="45">
        <f>+(G29+($K$17/10000))-0</f>
        <v>1.3409</v>
      </c>
      <c r="L29" s="16" t="s">
        <v>33</v>
      </c>
      <c r="M29" s="16"/>
      <c r="N29" s="48"/>
      <c r="O29" s="41" t="s">
        <v>32</v>
      </c>
      <c r="P29" s="52">
        <f t="shared" si="0"/>
        <v>1.3309</v>
      </c>
      <c r="Q29" s="53">
        <f>+P29+0.03</f>
        <v>1.3609</v>
      </c>
      <c r="R29" s="53"/>
      <c r="S29" s="45">
        <f>+(P29-($S$17/10000))+0</f>
        <v>1.3159000000000001</v>
      </c>
      <c r="T29" s="45">
        <f>+(P29+($T$17/10000))-0</f>
        <v>1.3458999999999999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0.82269999999999999</v>
      </c>
      <c r="Y30" s="49">
        <f>$Y$24/X30</f>
        <v>1665.24857177586</v>
      </c>
      <c r="Z30" s="19"/>
      <c r="AA30" s="56">
        <f>$AA$24/X30</f>
        <v>1665.24857177586</v>
      </c>
      <c r="AB30" s="56">
        <f>$AB$24/X30</f>
        <v>1665.24857177586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1603.6723500655776</v>
      </c>
      <c r="C31" s="16">
        <f>+C23/J31</f>
        <v>1673.384634176133</v>
      </c>
      <c r="D31" s="16"/>
      <c r="E31" s="8"/>
      <c r="F31" s="41" t="s">
        <v>35</v>
      </c>
      <c r="G31" s="52">
        <f>[1]POPULATE!G12</f>
        <v>0.82869999999999999</v>
      </c>
      <c r="H31" s="53">
        <f>+G31+0.04</f>
        <v>0.86870000000000003</v>
      </c>
      <c r="I31" s="53"/>
      <c r="J31" s="45">
        <f>+(G31-($J$17/10000))+0</f>
        <v>0.81869999999999998</v>
      </c>
      <c r="K31" s="45">
        <f>+(G31+($K$17/10000))-0</f>
        <v>0.8387</v>
      </c>
      <c r="L31" s="16" t="s">
        <v>36</v>
      </c>
      <c r="M31" s="16"/>
      <c r="N31" s="48"/>
      <c r="O31" s="41" t="s">
        <v>35</v>
      </c>
      <c r="P31" s="52">
        <f t="shared" si="0"/>
        <v>0.82869999999999999</v>
      </c>
      <c r="Q31" s="53">
        <f>+P31+0.04</f>
        <v>0.86870000000000003</v>
      </c>
      <c r="R31" s="53"/>
      <c r="S31" s="45">
        <f>+(P31-($S$17/10000))+0</f>
        <v>0.81369999999999998</v>
      </c>
      <c r="T31" s="45">
        <f>+(P31+($T$17/10000))-0</f>
        <v>0.84370000000000001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16.562899999999999</v>
      </c>
      <c r="Y32" s="49">
        <f>$Y$24/X32</f>
        <v>82.714983487191262</v>
      </c>
      <c r="Z32" s="19"/>
      <c r="AA32" s="56">
        <f>$AA$24/X32</f>
        <v>82.714983487191262</v>
      </c>
      <c r="AB32" s="56">
        <f>$AB$24/X32</f>
        <v>82.714983487191262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80.380567624261175</v>
      </c>
      <c r="C33" s="16">
        <f>+C23/J33</f>
        <v>82.840022010049665</v>
      </c>
      <c r="D33" s="16"/>
      <c r="E33" s="8"/>
      <c r="F33" s="66" t="s">
        <v>38</v>
      </c>
      <c r="G33" s="52">
        <f>[1]POPULATE!G13</f>
        <v>16.632899999999999</v>
      </c>
      <c r="H33" s="53">
        <f>+G33+0.04</f>
        <v>16.672899999999998</v>
      </c>
      <c r="I33" s="67"/>
      <c r="J33" s="45">
        <f>+(G33-($J$17/10000))-0.085</f>
        <v>16.537899999999997</v>
      </c>
      <c r="K33" s="45">
        <f>+(H33+($K$17/10000))+0.05</f>
        <v>16.732900000000001</v>
      </c>
      <c r="L33" s="41" t="s">
        <v>39</v>
      </c>
      <c r="M33" s="41"/>
      <c r="N33" s="48"/>
      <c r="O33" s="66" t="s">
        <v>38</v>
      </c>
      <c r="P33" s="52">
        <f t="shared" si="0"/>
        <v>16.632899999999999</v>
      </c>
      <c r="Q33" s="53">
        <f>+P33+0.04</f>
        <v>16.672899999999998</v>
      </c>
      <c r="R33" s="67"/>
      <c r="S33" s="45">
        <f>+(P33-($S$17/10000))-0.085</f>
        <v>16.532899999999998</v>
      </c>
      <c r="T33" s="45">
        <f>+(Q33+($T$17/10000))+0.05</f>
        <v>16.7379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1.393</v>
      </c>
      <c r="Y34" s="49">
        <f>$Y$24/X34</f>
        <v>983.48887293610915</v>
      </c>
      <c r="Z34" s="19"/>
      <c r="AA34" s="56">
        <f>$AA$24/X34</f>
        <v>983.48887293610915</v>
      </c>
      <c r="AB34" s="56">
        <f>$AB$24/X34</f>
        <v>983.48887293610915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200.19349557192825</v>
      </c>
      <c r="C35" s="16">
        <f>+C23/J35</f>
        <v>204.52340076136448</v>
      </c>
      <c r="D35" s="16"/>
      <c r="E35" s="8"/>
      <c r="F35" s="66" t="s">
        <v>42</v>
      </c>
      <c r="G35" s="52">
        <f>[1]POPULATE!G14</f>
        <v>6.7084999999999999</v>
      </c>
      <c r="H35" s="53">
        <f>+G35+0.04</f>
        <v>6.7484999999999999</v>
      </c>
      <c r="I35" s="67"/>
      <c r="J35" s="45">
        <f>+(G35-($J$17/10000))-0</f>
        <v>6.6985000000000001</v>
      </c>
      <c r="K35" s="45">
        <f>+(G35+($K$17/10000))-0</f>
        <v>6.7184999999999997</v>
      </c>
      <c r="L35" s="16" t="s">
        <v>43</v>
      </c>
      <c r="M35" s="16"/>
      <c r="N35" s="48"/>
      <c r="O35" s="66" t="s">
        <v>42</v>
      </c>
      <c r="P35" s="52">
        <f t="shared" si="0"/>
        <v>6.7084999999999999</v>
      </c>
      <c r="Q35" s="53">
        <f>+P35+0.04</f>
        <v>6.7484999999999999</v>
      </c>
      <c r="R35" s="67"/>
      <c r="S35" s="45">
        <f>+(P35-($S$17/10000))-0</f>
        <v>6.6935000000000002</v>
      </c>
      <c r="T35" s="45">
        <f>+(P35+($T$17/10000))-0</f>
        <v>6.7234999999999996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954.57771469127033</v>
      </c>
      <c r="C37" s="16">
        <f>+C23/J37</f>
        <v>986.32109431245499</v>
      </c>
      <c r="D37" s="16"/>
      <c r="E37" s="8"/>
      <c r="F37" s="66" t="s">
        <v>44</v>
      </c>
      <c r="G37" s="52">
        <f>[1]POPULATE!G15</f>
        <v>1.399</v>
      </c>
      <c r="H37" s="53">
        <f>+G37+0.04</f>
        <v>1.4390000000000001</v>
      </c>
      <c r="I37" s="69"/>
      <c r="J37" s="45">
        <f>+(G37-($J$17/10000))-0</f>
        <v>1.389</v>
      </c>
      <c r="K37" s="45">
        <f>+(G37+($K$17/10000))-0</f>
        <v>1.409</v>
      </c>
      <c r="L37" s="16" t="s">
        <v>45</v>
      </c>
      <c r="M37" s="16"/>
      <c r="N37" s="48"/>
      <c r="O37" s="66" t="s">
        <v>44</v>
      </c>
      <c r="P37" s="52">
        <f t="shared" si="0"/>
        <v>1.399</v>
      </c>
      <c r="Q37" s="53">
        <f>+P37+0.04</f>
        <v>1.4390000000000001</v>
      </c>
      <c r="R37" s="69"/>
      <c r="S37" s="45">
        <f>+(P37-($S$17/10000))-0</f>
        <v>1.3840000000000001</v>
      </c>
      <c r="T37" s="45">
        <f>+(P37+($T$17/10000))-0</f>
        <v>1.4139999999999999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933.96800000000007</v>
      </c>
      <c r="C39" s="8">
        <f>+C23*K39</f>
        <v>978.72800000000007</v>
      </c>
      <c r="D39" s="8"/>
      <c r="E39" s="8"/>
      <c r="F39" s="66" t="s">
        <v>47</v>
      </c>
      <c r="G39" s="52">
        <f>[1]POPULATE!G16</f>
        <v>0.70440000000000003</v>
      </c>
      <c r="H39" s="53">
        <f>+G39+0.04</f>
        <v>0.74440000000000006</v>
      </c>
      <c r="I39" s="67"/>
      <c r="J39" s="45">
        <f>+(G39-($J$17/10000))+0</f>
        <v>0.69440000000000002</v>
      </c>
      <c r="K39" s="45">
        <f>+(G39+($K$17/10000))-0</f>
        <v>0.71440000000000003</v>
      </c>
      <c r="L39" s="8" t="s">
        <v>48</v>
      </c>
      <c r="M39" s="8"/>
      <c r="N39" s="48"/>
      <c r="O39" s="66" t="s">
        <v>47</v>
      </c>
      <c r="P39" s="52">
        <f t="shared" si="0"/>
        <v>0.70440000000000003</v>
      </c>
      <c r="Q39" s="53">
        <f>+P39+0.04</f>
        <v>0.74440000000000006</v>
      </c>
      <c r="R39" s="67"/>
      <c r="S39" s="45">
        <f>+(P39-($S$17/10000))+0</f>
        <v>0.68940000000000001</v>
      </c>
      <c r="T39" s="45">
        <f>+(P39+($T$17/10000))-0</f>
        <v>0.71940000000000004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201.7429389971351</v>
      </c>
      <c r="C41" s="8">
        <f>+C23/J41</f>
        <v>206.11111946922625</v>
      </c>
      <c r="D41" s="8"/>
      <c r="E41" s="8"/>
      <c r="F41" s="66" t="s">
        <v>50</v>
      </c>
      <c r="G41" s="52">
        <f>[1]POPULATE!G17</f>
        <v>6.6569000000000003</v>
      </c>
      <c r="H41" s="53">
        <f>+G41+0.04</f>
        <v>6.6969000000000003</v>
      </c>
      <c r="I41" s="67"/>
      <c r="J41" s="23">
        <f>+(G41-($J$17/10000))+0</f>
        <v>6.6469000000000005</v>
      </c>
      <c r="K41" s="23">
        <f>+(G41+($K$17/10000))-0</f>
        <v>6.6669</v>
      </c>
      <c r="L41" s="8" t="s">
        <v>51</v>
      </c>
      <c r="M41" s="8"/>
      <c r="N41" s="48"/>
      <c r="O41" s="66" t="s">
        <v>50</v>
      </c>
      <c r="P41" s="52">
        <f t="shared" si="0"/>
        <v>6.6569000000000003</v>
      </c>
      <c r="Q41" s="53">
        <f>+P41+0.04</f>
        <v>6.6969000000000003</v>
      </c>
      <c r="R41" s="67"/>
      <c r="S41" s="23">
        <f>+(P41-($S$17/10000))+0</f>
        <v>6.6419000000000006</v>
      </c>
      <c r="T41" s="23">
        <f>+(P41+($T$17/10000))-0</f>
        <v>6.6718999999999999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201.62801505089422</v>
      </c>
      <c r="C43" s="8">
        <f>+C23/J43</f>
        <v>205.99335408302883</v>
      </c>
      <c r="D43" s="35"/>
      <c r="E43" s="8"/>
      <c r="F43" s="8" t="s">
        <v>53</v>
      </c>
      <c r="G43" s="52">
        <f>[1]POPULATE!G18</f>
        <v>6.6607000000000003</v>
      </c>
      <c r="H43" s="53">
        <f>+G43+0.04</f>
        <v>6.7007000000000003</v>
      </c>
      <c r="I43" s="16"/>
      <c r="J43" s="23">
        <f>+(G43-($J$17/10000))+0</f>
        <v>6.6507000000000005</v>
      </c>
      <c r="K43" s="23">
        <f>+(G43+($K$17/10000))-0</f>
        <v>6.6707000000000001</v>
      </c>
      <c r="L43" s="76"/>
      <c r="M43" s="76"/>
      <c r="N43" s="48"/>
      <c r="O43" s="8" t="s">
        <v>53</v>
      </c>
      <c r="P43" s="52">
        <f t="shared" si="0"/>
        <v>6.6607000000000003</v>
      </c>
      <c r="Q43" s="53">
        <f>+P43+0.04</f>
        <v>6.7007000000000003</v>
      </c>
      <c r="R43" s="16"/>
      <c r="S43" s="23">
        <f>+(P43-($S$17/10000))+0</f>
        <v>6.6457000000000006</v>
      </c>
      <c r="T43" s="23">
        <f>+(P43+($T$17/10000))-0</f>
        <v>6.6757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1357.2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70C-7C5A-4B2A-8327-116FD2C40145}">
  <dimension ref="A1:U160"/>
  <sheetViews>
    <sheetView topLeftCell="B1" workbookViewId="0">
      <selection sqref="A1:XFD1048576"/>
    </sheetView>
  </sheetViews>
  <sheetFormatPr defaultColWidth="9" defaultRowHeight="12.5" x14ac:dyDescent="0.25"/>
  <cols>
    <col min="1" max="1" width="12.7265625" style="114" hidden="1" customWidth="1"/>
    <col min="2" max="2" width="68.54296875" style="114" customWidth="1"/>
    <col min="3" max="3" width="13.26953125" style="114" hidden="1" customWidth="1"/>
    <col min="4" max="4" width="17.453125" style="114" hidden="1" customWidth="1"/>
    <col min="5" max="5" width="24.0898437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1370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0.30840000000000001</v>
      </c>
      <c r="D2" s="115">
        <f t="shared" ref="D2:D4" si="0">C2*0.01</f>
        <v>3.0839999999999999E-3</v>
      </c>
      <c r="E2" s="116">
        <f>C2-D2</f>
        <v>0.30531600000000003</v>
      </c>
      <c r="F2" s="117">
        <f>E2</f>
        <v>0.30531600000000003</v>
      </c>
      <c r="G2" s="112"/>
      <c r="H2" s="118">
        <f>(1/E2)-(1/C2)</f>
        <v>3.27529510408886E-2</v>
      </c>
      <c r="I2" s="118">
        <f>H2*1000</f>
        <v>32.752951040888604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0.38513999999999998</v>
      </c>
      <c r="D4" s="115">
        <f t="shared" si="0"/>
        <v>3.8514E-3</v>
      </c>
      <c r="E4" s="116">
        <f t="shared" si="1"/>
        <v>0.38128859999999998</v>
      </c>
      <c r="F4" s="117">
        <f t="shared" si="2"/>
        <v>0.38128859999999998</v>
      </c>
      <c r="G4" s="112"/>
      <c r="H4" s="118">
        <f t="shared" si="3"/>
        <v>2.6226852835358638E-2</v>
      </c>
      <c r="I4" s="118">
        <f t="shared" si="4"/>
        <v>26.226852835358638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0.75363599999999997</v>
      </c>
      <c r="D6" s="115">
        <f>C6*0.015</f>
        <v>1.1304539999999998E-2</v>
      </c>
      <c r="E6" s="116">
        <f t="shared" si="1"/>
        <v>0.74233145999999994</v>
      </c>
      <c r="F6" s="117">
        <f t="shared" si="2"/>
        <v>0.74233145999999994</v>
      </c>
      <c r="G6" s="119"/>
      <c r="H6" s="118">
        <f t="shared" si="3"/>
        <v>2.0206606897678725E-2</v>
      </c>
      <c r="I6" s="118">
        <f t="shared" si="4"/>
        <v>20.206606897678725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0.75363599999999997</v>
      </c>
      <c r="D7" s="115">
        <f t="shared" ref="D7:D11" si="5">C7*0.015</f>
        <v>1.1304539999999998E-2</v>
      </c>
      <c r="E7" s="116">
        <f t="shared" si="1"/>
        <v>0.74233145999999994</v>
      </c>
      <c r="F7" s="117">
        <f t="shared" si="2"/>
        <v>0.74233145999999994</v>
      </c>
      <c r="G7" s="112"/>
      <c r="H7" s="118">
        <f t="shared" si="3"/>
        <v>2.0206606897678725E-2</v>
      </c>
      <c r="I7" s="118">
        <f t="shared" si="4"/>
        <v>20.206606897678725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0.75363599999999997</v>
      </c>
      <c r="D8" s="115">
        <f t="shared" si="5"/>
        <v>1.1304539999999998E-2</v>
      </c>
      <c r="E8" s="116">
        <f t="shared" si="1"/>
        <v>0.74233145999999994</v>
      </c>
      <c r="F8" s="117">
        <f t="shared" si="2"/>
        <v>0.74233145999999994</v>
      </c>
      <c r="G8" s="112"/>
      <c r="H8" s="118">
        <f t="shared" si="3"/>
        <v>2.0206606897678725E-2</v>
      </c>
      <c r="I8" s="118">
        <f t="shared" si="4"/>
        <v>20.206606897678725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0.75363599999999997</v>
      </c>
      <c r="D9" s="115">
        <f t="shared" si="5"/>
        <v>1.1304539999999998E-2</v>
      </c>
      <c r="E9" s="116">
        <f t="shared" si="1"/>
        <v>0.74233145999999994</v>
      </c>
      <c r="F9" s="117">
        <f t="shared" si="2"/>
        <v>0.74233145999999994</v>
      </c>
      <c r="G9" s="112"/>
      <c r="H9" s="118">
        <f t="shared" si="3"/>
        <v>2.0206606897678725E-2</v>
      </c>
      <c r="I9" s="118">
        <f t="shared" si="4"/>
        <v>20.206606897678725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0.83160000000000001</v>
      </c>
      <c r="D10" s="115">
        <f t="shared" si="5"/>
        <v>1.2473999999999999E-2</v>
      </c>
      <c r="E10" s="116">
        <f t="shared" si="1"/>
        <v>0.81912600000000002</v>
      </c>
      <c r="F10" s="117">
        <f t="shared" si="2"/>
        <v>0.81912600000000002</v>
      </c>
      <c r="G10" s="112"/>
      <c r="H10" s="118">
        <f t="shared" si="3"/>
        <v>1.8312201053317656E-2</v>
      </c>
      <c r="I10" s="118">
        <f t="shared" si="4"/>
        <v>18.312201053317658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0.90000899999999995</v>
      </c>
      <c r="D12" s="115">
        <f t="shared" ref="D12:D28" si="6">C12*0.025</f>
        <v>2.2500224999999999E-2</v>
      </c>
      <c r="E12" s="116">
        <f t="shared" si="1"/>
        <v>0.87750877499999991</v>
      </c>
      <c r="F12" s="117">
        <f t="shared" si="2"/>
        <v>0.87750877499999991</v>
      </c>
      <c r="G12" s="112"/>
      <c r="H12" s="118">
        <f t="shared" si="3"/>
        <v>2.8489743592592598E-2</v>
      </c>
      <c r="I12" s="118">
        <f t="shared" si="4"/>
        <v>28.489743592592596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1.2835000000000001</v>
      </c>
      <c r="D16" s="115">
        <f t="shared" si="6"/>
        <v>3.2087500000000005E-2</v>
      </c>
      <c r="E16" s="116">
        <f>C16-D16</f>
        <v>1.2514125</v>
      </c>
      <c r="F16" s="117">
        <f t="shared" si="2"/>
        <v>1.2514125</v>
      </c>
      <c r="G16" s="112"/>
      <c r="H16" s="118">
        <f t="shared" si="3"/>
        <v>1.9977425509174696E-2</v>
      </c>
      <c r="I16" s="118">
        <f t="shared" si="4"/>
        <v>19.977425509174694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1.2835000000000001</v>
      </c>
      <c r="D17" s="115">
        <f t="shared" si="6"/>
        <v>3.2087500000000005E-2</v>
      </c>
      <c r="E17" s="116">
        <f t="shared" si="7"/>
        <v>1.2514125</v>
      </c>
      <c r="F17" s="117">
        <f t="shared" si="2"/>
        <v>1.2514125</v>
      </c>
      <c r="G17" s="112"/>
      <c r="H17" s="118">
        <f t="shared" si="3"/>
        <v>1.9977425509174696E-2</v>
      </c>
      <c r="I17" s="118">
        <f t="shared" si="4"/>
        <v>19.977425509174694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1.4071</v>
      </c>
      <c r="D18" s="115">
        <f t="shared" si="6"/>
        <v>3.51775E-2</v>
      </c>
      <c r="E18" s="116">
        <f t="shared" si="7"/>
        <v>1.3719224999999999</v>
      </c>
      <c r="F18" s="117">
        <f t="shared" si="2"/>
        <v>1.3719224999999999</v>
      </c>
      <c r="G18" s="112"/>
      <c r="H18" s="118">
        <f t="shared" si="3"/>
        <v>1.8222603682059413E-2</v>
      </c>
      <c r="I18" s="118">
        <f t="shared" si="4"/>
        <v>18.222603682059415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1.424704</v>
      </c>
      <c r="D19" s="115">
        <f t="shared" si="6"/>
        <v>3.5617599999999999E-2</v>
      </c>
      <c r="E19" s="116">
        <f t="shared" si="7"/>
        <v>1.3890864000000001</v>
      </c>
      <c r="F19" s="117">
        <f t="shared" si="2"/>
        <v>1.3890864000000001</v>
      </c>
      <c r="G19" s="112"/>
      <c r="H19" s="118">
        <f t="shared" si="3"/>
        <v>1.7997440619964333E-2</v>
      </c>
      <c r="I19" s="118">
        <f t="shared" si="4"/>
        <v>17.997440619964333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1.760265</v>
      </c>
      <c r="D21" s="115">
        <f t="shared" si="6"/>
        <v>4.4006625000000001E-2</v>
      </c>
      <c r="E21" s="116">
        <f t="shared" si="7"/>
        <v>1.716258375</v>
      </c>
      <c r="F21" s="117">
        <f t="shared" si="2"/>
        <v>1.716258375</v>
      </c>
      <c r="G21" s="112"/>
      <c r="H21" s="118">
        <f t="shared" si="3"/>
        <v>1.4566571306607656E-2</v>
      </c>
      <c r="I21" s="118">
        <f t="shared" si="4"/>
        <v>14.566571306607656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1.791472</v>
      </c>
      <c r="D22" s="115">
        <f t="shared" si="6"/>
        <v>4.4786800000000002E-2</v>
      </c>
      <c r="E22" s="116">
        <f t="shared" si="7"/>
        <v>1.7466851999999999</v>
      </c>
      <c r="F22" s="117">
        <f t="shared" si="2"/>
        <v>1.7466851999999999</v>
      </c>
      <c r="G22" s="112"/>
      <c r="H22" s="118">
        <f t="shared" si="3"/>
        <v>1.4312825230327619E-2</v>
      </c>
      <c r="I22" s="118">
        <f t="shared" si="4"/>
        <v>14.312825230327618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2.2199068</v>
      </c>
      <c r="D27" s="115">
        <f t="shared" si="6"/>
        <v>5.5497669999999999E-2</v>
      </c>
      <c r="E27" s="116">
        <f t="shared" si="7"/>
        <v>2.1644091300000001</v>
      </c>
      <c r="F27" s="117">
        <f t="shared" si="2"/>
        <v>2.1644091300000001</v>
      </c>
      <c r="G27" s="112"/>
      <c r="H27" s="118">
        <f t="shared" si="3"/>
        <v>1.1550496462745863E-2</v>
      </c>
      <c r="I27" s="118">
        <f t="shared" si="4"/>
        <v>11.550496462745862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2.3312059999999999</v>
      </c>
      <c r="D28" s="115">
        <f t="shared" si="6"/>
        <v>5.8280150000000003E-2</v>
      </c>
      <c r="E28" s="116">
        <f t="shared" si="7"/>
        <v>2.27292585</v>
      </c>
      <c r="F28" s="117">
        <f t="shared" si="2"/>
        <v>2.27292585</v>
      </c>
      <c r="G28" s="112"/>
      <c r="H28" s="118">
        <f t="shared" si="3"/>
        <v>1.0999038969969011E-2</v>
      </c>
      <c r="I28" s="118">
        <f t="shared" si="4"/>
        <v>10.999038969969011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2.5640000000000001</v>
      </c>
      <c r="D29" s="115">
        <f>C29*0.03</f>
        <v>7.6920000000000002E-2</v>
      </c>
      <c r="E29" s="116">
        <f t="shared" si="7"/>
        <v>2.4870800000000002</v>
      </c>
      <c r="F29" s="117">
        <f t="shared" si="2"/>
        <v>2.4870800000000002</v>
      </c>
      <c r="G29" s="112"/>
      <c r="H29" s="118">
        <f t="shared" si="3"/>
        <v>1.2062338163629616E-2</v>
      </c>
      <c r="I29" s="118">
        <f t="shared" si="4"/>
        <v>12.062338163629615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2.7053573000000002</v>
      </c>
      <c r="D30" s="115">
        <f t="shared" ref="D30:D34" si="8">C30*0.03</f>
        <v>8.1160719000000006E-2</v>
      </c>
      <c r="E30" s="116">
        <f t="shared" si="7"/>
        <v>2.6241965810000001</v>
      </c>
      <c r="F30" s="117">
        <f t="shared" si="2"/>
        <v>2.6241965810000001</v>
      </c>
      <c r="G30" s="112"/>
      <c r="H30" s="118">
        <f t="shared" si="3"/>
        <v>1.1432070378114723E-2</v>
      </c>
      <c r="I30" s="118">
        <f t="shared" si="4"/>
        <v>11.432070378114723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2.9458000000000002</v>
      </c>
      <c r="D32" s="115">
        <f t="shared" si="8"/>
        <v>8.8374000000000008E-2</v>
      </c>
      <c r="E32" s="116">
        <f t="shared" si="7"/>
        <v>2.8574260000000002</v>
      </c>
      <c r="F32" s="117">
        <f t="shared" si="2"/>
        <v>2.8574260000000002</v>
      </c>
      <c r="G32" s="112"/>
      <c r="H32" s="118">
        <f t="shared" si="3"/>
        <v>1.0498959553108311E-2</v>
      </c>
      <c r="I32" s="118">
        <f t="shared" si="4"/>
        <v>10.49895955310831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3.0009999999999999</v>
      </c>
      <c r="D33" s="115">
        <f t="shared" si="8"/>
        <v>9.0029999999999999E-2</v>
      </c>
      <c r="E33" s="116">
        <f t="shared" si="7"/>
        <v>2.9109699999999998</v>
      </c>
      <c r="F33" s="117">
        <f t="shared" si="2"/>
        <v>2.9109699999999998</v>
      </c>
      <c r="G33" s="112"/>
      <c r="H33" s="118">
        <f t="shared" si="3"/>
        <v>1.0305843069492282E-2</v>
      </c>
      <c r="I33" s="118">
        <f t="shared" si="4"/>
        <v>10.305843069492282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3.1128300000000002</v>
      </c>
      <c r="D34" s="115">
        <f t="shared" si="8"/>
        <v>9.3384900000000007E-2</v>
      </c>
      <c r="E34" s="116">
        <f t="shared" si="7"/>
        <v>3.0194451</v>
      </c>
      <c r="F34" s="117">
        <f t="shared" si="2"/>
        <v>3.0194451</v>
      </c>
      <c r="G34" s="112"/>
      <c r="H34" s="118">
        <f t="shared" si="3"/>
        <v>9.9356004187656777E-3</v>
      </c>
      <c r="I34" s="118">
        <f t="shared" si="4"/>
        <v>9.9356004187656772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3.4573</v>
      </c>
      <c r="D35" s="115">
        <f>C35*0.035</f>
        <v>0.12100550000000002</v>
      </c>
      <c r="E35" s="116">
        <f t="shared" si="7"/>
        <v>3.3362945000000002</v>
      </c>
      <c r="F35" s="117">
        <f t="shared" si="2"/>
        <v>3.3362945000000002</v>
      </c>
      <c r="G35" s="112"/>
      <c r="H35" s="118">
        <f t="shared" si="3"/>
        <v>1.0490680603885527E-2</v>
      </c>
      <c r="I35" s="118">
        <f t="shared" si="4"/>
        <v>10.490680603885528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3.7536</v>
      </c>
      <c r="D39" s="115">
        <f t="shared" si="9"/>
        <v>0.13137600000000002</v>
      </c>
      <c r="E39" s="116">
        <f t="shared" si="7"/>
        <v>3.6222240000000001</v>
      </c>
      <c r="F39" s="117">
        <f t="shared" si="2"/>
        <v>3.6222240000000001</v>
      </c>
      <c r="G39" s="112"/>
      <c r="H39" s="118">
        <f t="shared" si="3"/>
        <v>9.6625719447499536E-3</v>
      </c>
      <c r="I39" s="118">
        <f t="shared" si="4"/>
        <v>9.6625719447499527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3.9664000000000001</v>
      </c>
      <c r="D40" s="115">
        <f t="shared" si="9"/>
        <v>0.13882400000000003</v>
      </c>
      <c r="E40" s="116">
        <f t="shared" si="7"/>
        <v>3.8275760000000001</v>
      </c>
      <c r="F40" s="117">
        <f t="shared" si="2"/>
        <v>3.8275760000000001</v>
      </c>
      <c r="G40" s="112"/>
      <c r="H40" s="118">
        <f t="shared" si="3"/>
        <v>9.1441685285935659E-3</v>
      </c>
      <c r="I40" s="118">
        <f t="shared" si="4"/>
        <v>9.1441685285935659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4.0910000000000002</v>
      </c>
      <c r="D41" s="115">
        <f t="shared" si="9"/>
        <v>0.14318500000000001</v>
      </c>
      <c r="E41" s="116">
        <f t="shared" si="7"/>
        <v>3.9478150000000003</v>
      </c>
      <c r="F41" s="117">
        <f t="shared" si="2"/>
        <v>3.9478150000000003</v>
      </c>
      <c r="G41" s="112"/>
      <c r="H41" s="118">
        <f t="shared" si="3"/>
        <v>8.8656636645840503E-3</v>
      </c>
      <c r="I41" s="118">
        <f t="shared" si="4"/>
        <v>8.8656636645840496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4.4782805000000003</v>
      </c>
      <c r="D42" s="115">
        <f t="shared" si="9"/>
        <v>0.15673981750000002</v>
      </c>
      <c r="E42" s="116">
        <f t="shared" si="7"/>
        <v>4.3215406825000002</v>
      </c>
      <c r="F42" s="117">
        <f t="shared" si="2"/>
        <v>4.3215406825000002</v>
      </c>
      <c r="G42" s="112"/>
      <c r="H42" s="118">
        <f t="shared" si="3"/>
        <v>8.098963441841911E-3</v>
      </c>
      <c r="I42" s="118">
        <f t="shared" si="4"/>
        <v>8.0989634418419101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4.8185000000000002</v>
      </c>
      <c r="D43" s="115">
        <f>C43*0.04</f>
        <v>0.19274000000000002</v>
      </c>
      <c r="E43" s="116">
        <f t="shared" si="7"/>
        <v>4.6257600000000005</v>
      </c>
      <c r="F43" s="117">
        <f t="shared" si="2"/>
        <v>4.6257600000000005</v>
      </c>
      <c r="G43" s="112"/>
      <c r="H43" s="118">
        <f t="shared" si="3"/>
        <v>8.6472276987997754E-3</v>
      </c>
      <c r="I43" s="118">
        <f t="shared" si="4"/>
        <v>8.6472276987997745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5.3895</v>
      </c>
      <c r="D44" s="115">
        <f t="shared" ref="D44:D57" si="10">C44*0.04</f>
        <v>0.21557999999999999</v>
      </c>
      <c r="E44" s="116">
        <f t="shared" si="7"/>
        <v>5.1739199999999999</v>
      </c>
      <c r="F44" s="117">
        <f t="shared" si="2"/>
        <v>5.1739199999999999</v>
      </c>
      <c r="G44" s="112"/>
      <c r="H44" s="118">
        <f t="shared" si="3"/>
        <v>7.7310820422426541E-3</v>
      </c>
      <c r="I44" s="118">
        <f t="shared" si="4"/>
        <v>7.7310820422426545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6.4409312999999999</v>
      </c>
      <c r="D45" s="115">
        <f t="shared" si="10"/>
        <v>0.25763725199999998</v>
      </c>
      <c r="E45" s="116">
        <f t="shared" si="7"/>
        <v>6.1832940479999996</v>
      </c>
      <c r="F45" s="117">
        <f t="shared" si="2"/>
        <v>6.1832940479999996</v>
      </c>
      <c r="G45" s="112"/>
      <c r="H45" s="118">
        <f t="shared" si="3"/>
        <v>6.4690437959906144E-3</v>
      </c>
      <c r="I45" s="118">
        <f t="shared" si="4"/>
        <v>6.4690437959906149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6.7271000000000001</v>
      </c>
      <c r="D46" s="115">
        <f t="shared" si="10"/>
        <v>0.26908399999999999</v>
      </c>
      <c r="E46" s="116">
        <f t="shared" si="7"/>
        <v>6.4580159999999998</v>
      </c>
      <c r="F46" s="117">
        <f t="shared" si="2"/>
        <v>6.4580159999999998</v>
      </c>
      <c r="G46" s="112"/>
      <c r="H46" s="118">
        <f t="shared" si="3"/>
        <v>6.1938527250474384E-3</v>
      </c>
      <c r="I46" s="118">
        <f t="shared" si="4"/>
        <v>6.1938527250474387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6.7747999999999999</v>
      </c>
      <c r="D47" s="115">
        <f t="shared" si="10"/>
        <v>0.27099200000000001</v>
      </c>
      <c r="E47" s="116">
        <f t="shared" si="7"/>
        <v>6.5038080000000003</v>
      </c>
      <c r="F47" s="117">
        <f t="shared" si="2"/>
        <v>6.5038080000000003</v>
      </c>
      <c r="G47" s="112"/>
      <c r="H47" s="118">
        <f t="shared" si="3"/>
        <v>6.1502430576056422E-3</v>
      </c>
      <c r="I47" s="118">
        <f t="shared" si="4"/>
        <v>6.1502430576056426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6.6666999999999996</v>
      </c>
      <c r="D48" s="115">
        <f t="shared" si="10"/>
        <v>0.26666800000000002</v>
      </c>
      <c r="E48" s="116">
        <f t="shared" si="7"/>
        <v>6.4000319999999995</v>
      </c>
      <c r="F48" s="117">
        <f t="shared" si="2"/>
        <v>6.4000319999999995</v>
      </c>
      <c r="G48" s="112"/>
      <c r="H48" s="118">
        <f t="shared" si="3"/>
        <v>6.2499687501562373E-3</v>
      </c>
      <c r="I48" s="118">
        <f t="shared" si="4"/>
        <v>6.2499687501562375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7.6549379999999996</v>
      </c>
      <c r="D49" s="115">
        <f t="shared" si="10"/>
        <v>0.30619752</v>
      </c>
      <c r="E49" s="116">
        <f t="shared" si="7"/>
        <v>7.34874048</v>
      </c>
      <c r="F49" s="117">
        <f t="shared" si="2"/>
        <v>7.34874048</v>
      </c>
      <c r="G49" s="112"/>
      <c r="H49" s="118">
        <f t="shared" si="3"/>
        <v>5.4431096197861684E-3</v>
      </c>
      <c r="I49" s="118">
        <f t="shared" si="4"/>
        <v>5.4431096197861688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10"/>
        <v>0.31185664000000002</v>
      </c>
      <c r="E50" s="116">
        <f t="shared" si="7"/>
        <v>7.4845593599999996</v>
      </c>
      <c r="F50" s="117">
        <f t="shared" si="2"/>
        <v>7.4845593599999996</v>
      </c>
      <c r="G50" s="112"/>
      <c r="H50" s="118">
        <f t="shared" si="3"/>
        <v>5.3443359957532632E-3</v>
      </c>
      <c r="I50" s="118">
        <f t="shared" si="4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7.8463000000000003</v>
      </c>
      <c r="D51" s="115">
        <f t="shared" si="10"/>
        <v>0.31385200000000002</v>
      </c>
      <c r="E51" s="116">
        <f t="shared" si="7"/>
        <v>7.5324480000000005</v>
      </c>
      <c r="F51" s="117">
        <f t="shared" si="2"/>
        <v>7.5324480000000005</v>
      </c>
      <c r="G51" s="112"/>
      <c r="H51" s="118">
        <f t="shared" si="3"/>
        <v>5.3103585978953871E-3</v>
      </c>
      <c r="I51" s="118">
        <f t="shared" si="4"/>
        <v>5.3103585978953873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</v>
      </c>
      <c r="D52" s="115">
        <f t="shared" si="10"/>
        <v>0.32372000000000001</v>
      </c>
      <c r="E52" s="116">
        <f t="shared" si="7"/>
        <v>7.7692800000000002</v>
      </c>
      <c r="F52" s="117">
        <f t="shared" si="2"/>
        <v>7.7692800000000002</v>
      </c>
      <c r="G52" s="112"/>
      <c r="H52" s="118">
        <f t="shared" si="3"/>
        <v>5.148482227439341E-3</v>
      </c>
      <c r="I52" s="118">
        <f t="shared" si="4"/>
        <v>5.1484822274393407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9.2173999999999996</v>
      </c>
      <c r="D54" s="115">
        <f t="shared" si="10"/>
        <v>0.36869599999999997</v>
      </c>
      <c r="E54" s="116">
        <f t="shared" si="7"/>
        <v>8.8487039999999997</v>
      </c>
      <c r="F54" s="117">
        <f t="shared" si="2"/>
        <v>8.8487039999999997</v>
      </c>
      <c r="G54" s="112"/>
      <c r="H54" s="118">
        <f t="shared" si="3"/>
        <v>4.5204359870100741E-3</v>
      </c>
      <c r="I54" s="118">
        <f t="shared" si="4"/>
        <v>4.5204359870100745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9.8491</v>
      </c>
      <c r="D55" s="115">
        <f t="shared" si="10"/>
        <v>0.39396399999999998</v>
      </c>
      <c r="E55" s="116">
        <f t="shared" si="7"/>
        <v>9.4551359999999995</v>
      </c>
      <c r="F55" s="117">
        <f t="shared" si="2"/>
        <v>9.4551359999999995</v>
      </c>
      <c r="G55" s="112"/>
      <c r="H55" s="118">
        <f t="shared" si="3"/>
        <v>4.2305049869192923E-3</v>
      </c>
      <c r="I55" s="118">
        <f t="shared" si="4"/>
        <v>4.2305049869192928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9.3993000000000002</v>
      </c>
      <c r="D56" s="115">
        <f t="shared" si="10"/>
        <v>0.37597200000000003</v>
      </c>
      <c r="E56" s="116">
        <f t="shared" si="7"/>
        <v>9.0233279999999993</v>
      </c>
      <c r="F56" s="117">
        <f t="shared" si="2"/>
        <v>9.0233279999999993</v>
      </c>
      <c r="G56" s="112"/>
      <c r="H56" s="118">
        <f t="shared" si="3"/>
        <v>4.4329542270878375E-3</v>
      </c>
      <c r="I56" s="118">
        <f t="shared" si="4"/>
        <v>4.432954227087837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9.9791000000000007</v>
      </c>
      <c r="D57" s="115">
        <f t="shared" si="10"/>
        <v>0.39916400000000002</v>
      </c>
      <c r="E57" s="116">
        <f t="shared" si="7"/>
        <v>9.579936</v>
      </c>
      <c r="F57" s="117">
        <f t="shared" si="2"/>
        <v>9.579936</v>
      </c>
      <c r="G57" s="112"/>
      <c r="H57" s="118">
        <f t="shared" si="3"/>
        <v>4.1753932385352188E-3</v>
      </c>
      <c r="I57" s="118">
        <f t="shared" si="4"/>
        <v>4.1753932385352188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12.02</v>
      </c>
      <c r="D58" s="115">
        <f>C58*0.045</f>
        <v>0.54089999999999994</v>
      </c>
      <c r="E58" s="116">
        <f t="shared" si="7"/>
        <v>11.479099999999999</v>
      </c>
      <c r="F58" s="117">
        <f t="shared" si="2"/>
        <v>11.479099999999999</v>
      </c>
      <c r="G58" s="112"/>
      <c r="H58" s="118">
        <f t="shared" si="3"/>
        <v>3.920167957418258E-3</v>
      </c>
      <c r="I58" s="118">
        <f t="shared" si="4"/>
        <v>3.9201679574182577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11.66</v>
      </c>
      <c r="D59" s="115">
        <f t="shared" ref="D59:D69" si="11">C59*0.045</f>
        <v>0.52469999999999994</v>
      </c>
      <c r="E59" s="116">
        <f t="shared" si="7"/>
        <v>11.135300000000001</v>
      </c>
      <c r="F59" s="117">
        <f t="shared" si="2"/>
        <v>11.135300000000001</v>
      </c>
      <c r="G59" s="112"/>
      <c r="H59" s="118">
        <f t="shared" si="3"/>
        <v>4.0412023025872684E-3</v>
      </c>
      <c r="I59" s="118">
        <f t="shared" si="4"/>
        <v>4.0412023025872683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13.87384</v>
      </c>
      <c r="D60" s="115">
        <f t="shared" si="11"/>
        <v>0.62432279999999996</v>
      </c>
      <c r="E60" s="116">
        <f t="shared" si="7"/>
        <v>13.2495172</v>
      </c>
      <c r="F60" s="117">
        <f t="shared" si="2"/>
        <v>13.2495172</v>
      </c>
      <c r="G60" s="112"/>
      <c r="H60" s="118">
        <f t="shared" si="3"/>
        <v>3.3963501704046967E-3</v>
      </c>
      <c r="I60" s="118">
        <f t="shared" si="4"/>
        <v>3.3963501704046966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14.516301</v>
      </c>
      <c r="D61" s="115">
        <f t="shared" si="11"/>
        <v>0.65323354499999997</v>
      </c>
      <c r="E61" s="116">
        <f t="shared" si="7"/>
        <v>13.863067454999999</v>
      </c>
      <c r="F61" s="117">
        <f t="shared" si="2"/>
        <v>13.863067454999999</v>
      </c>
      <c r="G61" s="112"/>
      <c r="H61" s="118">
        <f t="shared" si="3"/>
        <v>3.2460348437365477E-3</v>
      </c>
      <c r="I61" s="118">
        <f t="shared" si="4"/>
        <v>3.2460348437365476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16.686599999999999</v>
      </c>
      <c r="D63" s="115">
        <f t="shared" si="11"/>
        <v>0.75089699999999993</v>
      </c>
      <c r="E63" s="116">
        <f t="shared" si="7"/>
        <v>15.935702999999998</v>
      </c>
      <c r="F63" s="117">
        <f t="shared" si="2"/>
        <v>15.935702999999998</v>
      </c>
      <c r="G63" s="112"/>
      <c r="H63" s="118">
        <f t="shared" si="3"/>
        <v>2.8238478089106026E-3</v>
      </c>
      <c r="I63" s="118">
        <f t="shared" si="4"/>
        <v>2.8238478089106027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16.686599999999999</v>
      </c>
      <c r="D64" s="115">
        <f t="shared" si="11"/>
        <v>0.75089699999999993</v>
      </c>
      <c r="E64" s="116">
        <f t="shared" si="7"/>
        <v>15.935702999999998</v>
      </c>
      <c r="F64" s="117">
        <f t="shared" si="2"/>
        <v>15.935702999999998</v>
      </c>
      <c r="G64" s="112"/>
      <c r="H64" s="118">
        <f t="shared" si="3"/>
        <v>2.8238478089106026E-3</v>
      </c>
      <c r="I64" s="118">
        <f t="shared" si="4"/>
        <v>2.8238478089106027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16.7044</v>
      </c>
      <c r="D65" s="115">
        <f t="shared" si="11"/>
        <v>0.75169799999999998</v>
      </c>
      <c r="E65" s="116">
        <f t="shared" si="7"/>
        <v>15.952702</v>
      </c>
      <c r="F65" s="117">
        <f t="shared" si="2"/>
        <v>15.952702</v>
      </c>
      <c r="G65" s="112"/>
      <c r="H65" s="118">
        <f t="shared" si="3"/>
        <v>2.820838751955615E-3</v>
      </c>
      <c r="I65" s="118">
        <f t="shared" si="4"/>
        <v>2.8208387519556148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16.7044</v>
      </c>
      <c r="D66" s="115">
        <f t="shared" si="11"/>
        <v>0.75169799999999998</v>
      </c>
      <c r="E66" s="116">
        <f t="shared" si="7"/>
        <v>15.952702</v>
      </c>
      <c r="F66" s="117">
        <f t="shared" si="2"/>
        <v>15.952702</v>
      </c>
      <c r="G66" s="112"/>
      <c r="H66" s="118">
        <f t="shared" si="3"/>
        <v>2.820838751955615E-3</v>
      </c>
      <c r="I66" s="118">
        <f t="shared" si="4"/>
        <v>2.8208387519556148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18.6525</v>
      </c>
      <c r="D67" s="115">
        <f t="shared" si="11"/>
        <v>0.83936250000000001</v>
      </c>
      <c r="E67" s="116">
        <f t="shared" si="7"/>
        <v>17.8131375</v>
      </c>
      <c r="F67" s="117">
        <f t="shared" ref="F67:F130" si="12">E67</f>
        <v>17.8131375</v>
      </c>
      <c r="G67" s="112"/>
      <c r="H67" s="118">
        <f t="shared" ref="H67:H130" si="13">(1/E67)-(1/C67)</f>
        <v>2.5262253771970236E-3</v>
      </c>
      <c r="I67" s="118">
        <f t="shared" ref="I67:I130" si="14">H67*1000</f>
        <v>2.5262253771970236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17.930430000000001</v>
      </c>
      <c r="D68" s="115">
        <f t="shared" si="11"/>
        <v>0.80686935000000004</v>
      </c>
      <c r="E68" s="116">
        <f t="shared" si="7"/>
        <v>17.123560650000002</v>
      </c>
      <c r="F68" s="117">
        <f t="shared" si="12"/>
        <v>17.123560650000002</v>
      </c>
      <c r="G68" s="112"/>
      <c r="H68" s="118">
        <f t="shared" si="13"/>
        <v>2.6279581051970036E-3</v>
      </c>
      <c r="I68" s="118">
        <f t="shared" si="14"/>
        <v>2.6279581051970036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20.220770000000002</v>
      </c>
      <c r="D69" s="115">
        <f t="shared" si="11"/>
        <v>0.90993465000000007</v>
      </c>
      <c r="E69" s="116">
        <f t="shared" si="7"/>
        <v>19.310835350000001</v>
      </c>
      <c r="F69" s="117">
        <f t="shared" si="12"/>
        <v>19.310835350000001</v>
      </c>
      <c r="G69" s="112"/>
      <c r="H69" s="118">
        <f t="shared" si="13"/>
        <v>2.3302979485038192E-3</v>
      </c>
      <c r="I69" s="118">
        <f t="shared" si="14"/>
        <v>2.3302979485038193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21.925000000000001</v>
      </c>
      <c r="D70" s="115">
        <f>C70*0.05</f>
        <v>1.0962500000000002</v>
      </c>
      <c r="E70" s="116">
        <f t="shared" si="7"/>
        <v>20.828749999999999</v>
      </c>
      <c r="F70" s="117">
        <f t="shared" si="12"/>
        <v>20.828749999999999</v>
      </c>
      <c r="G70" s="112"/>
      <c r="H70" s="118">
        <f t="shared" si="13"/>
        <v>2.4005281161855602E-3</v>
      </c>
      <c r="I70" s="118">
        <f t="shared" si="14"/>
        <v>2.4005281161855603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22.255703</v>
      </c>
      <c r="D71" s="115">
        <f t="shared" ref="D71:D134" si="15">C71*0.05</f>
        <v>1.1127851500000001</v>
      </c>
      <c r="E71" s="116">
        <f t="shared" si="7"/>
        <v>21.14291785</v>
      </c>
      <c r="F71" s="117">
        <f t="shared" si="12"/>
        <v>21.14291785</v>
      </c>
      <c r="G71" s="112"/>
      <c r="H71" s="118">
        <f t="shared" si="13"/>
        <v>2.3648580746862269E-3</v>
      </c>
      <c r="I71" s="118">
        <f t="shared" si="14"/>
        <v>2.3648580746862269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22.807400000000001</v>
      </c>
      <c r="D72" s="115">
        <f t="shared" si="15"/>
        <v>1.1403700000000001</v>
      </c>
      <c r="E72" s="116">
        <f t="shared" si="7"/>
        <v>21.66703</v>
      </c>
      <c r="F72" s="117">
        <f t="shared" si="12"/>
        <v>21.66703</v>
      </c>
      <c r="G72" s="112"/>
      <c r="H72" s="118">
        <f t="shared" si="13"/>
        <v>2.3076536101163878E-3</v>
      </c>
      <c r="I72" s="118">
        <f t="shared" si="14"/>
        <v>2.3076536101163878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</v>
      </c>
      <c r="D74" s="115">
        <f t="shared" si="15"/>
        <v>1.3425000000000002</v>
      </c>
      <c r="E74" s="116">
        <f t="shared" si="7"/>
        <v>25.5075</v>
      </c>
      <c r="F74" s="117">
        <f t="shared" si="12"/>
        <v>25.5075</v>
      </c>
      <c r="G74" s="112"/>
      <c r="H74" s="118">
        <f t="shared" si="13"/>
        <v>1.9602077820249017E-3</v>
      </c>
      <c r="I74" s="118">
        <f t="shared" si="14"/>
        <v>1.9602077820249018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32.485999999999997</v>
      </c>
      <c r="D75" s="115">
        <f t="shared" si="15"/>
        <v>1.6242999999999999</v>
      </c>
      <c r="E75" s="116">
        <f t="shared" si="7"/>
        <v>30.861699999999999</v>
      </c>
      <c r="F75" s="117">
        <f t="shared" si="12"/>
        <v>30.861699999999999</v>
      </c>
      <c r="G75" s="112"/>
      <c r="H75" s="118">
        <f t="shared" si="13"/>
        <v>1.6201311010086948E-3</v>
      </c>
      <c r="I75" s="118">
        <f t="shared" si="14"/>
        <v>1.6201311010086947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33.9</v>
      </c>
      <c r="D76" s="115">
        <f t="shared" si="15"/>
        <v>1.6950000000000001</v>
      </c>
      <c r="E76" s="116">
        <f t="shared" si="7"/>
        <v>32.204999999999998</v>
      </c>
      <c r="F76" s="117">
        <f t="shared" si="12"/>
        <v>32.204999999999998</v>
      </c>
      <c r="G76" s="112"/>
      <c r="H76" s="118">
        <f t="shared" si="13"/>
        <v>1.5525539512498063E-3</v>
      </c>
      <c r="I76" s="118">
        <f t="shared" si="14"/>
        <v>1.5525539512498063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37.668163</v>
      </c>
      <c r="D78" s="115">
        <f t="shared" si="15"/>
        <v>1.8834081500000002</v>
      </c>
      <c r="E78" s="116">
        <f t="shared" ref="E78:E141" si="16">C78-D78</f>
        <v>35.784754849999999</v>
      </c>
      <c r="F78" s="117">
        <f t="shared" si="12"/>
        <v>35.784754849999999</v>
      </c>
      <c r="G78" s="112"/>
      <c r="H78" s="118">
        <f t="shared" si="13"/>
        <v>1.3972430497173026E-3</v>
      </c>
      <c r="I78" s="118">
        <f t="shared" si="14"/>
        <v>1.3972430497173025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40.463970000000003</v>
      </c>
      <c r="D79" s="115">
        <f t="shared" si="15"/>
        <v>2.0231985000000003</v>
      </c>
      <c r="E79" s="116">
        <f t="shared" si="16"/>
        <v>38.440771500000004</v>
      </c>
      <c r="F79" s="117">
        <f t="shared" si="12"/>
        <v>38.440771500000004</v>
      </c>
      <c r="G79" s="112"/>
      <c r="H79" s="118">
        <f t="shared" si="13"/>
        <v>1.3007023025019167E-3</v>
      </c>
      <c r="I79" s="118">
        <f t="shared" si="14"/>
        <v>1.3007023025019167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40.24</v>
      </c>
      <c r="D80" s="115">
        <f t="shared" si="15"/>
        <v>2.012</v>
      </c>
      <c r="E80" s="116">
        <f t="shared" si="16"/>
        <v>38.228000000000002</v>
      </c>
      <c r="F80" s="117">
        <f t="shared" si="12"/>
        <v>38.228000000000002</v>
      </c>
      <c r="G80" s="112"/>
      <c r="H80" s="118">
        <f t="shared" si="13"/>
        <v>1.3079418227477241E-3</v>
      </c>
      <c r="I80" s="118">
        <f t="shared" si="14"/>
        <v>1.3079418227477242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45.592300000000002</v>
      </c>
      <c r="D81" s="115">
        <f t="shared" si="15"/>
        <v>2.2796150000000002</v>
      </c>
      <c r="E81" s="116">
        <f t="shared" si="16"/>
        <v>43.312685000000002</v>
      </c>
      <c r="F81" s="117">
        <f t="shared" si="12"/>
        <v>43.312685000000002</v>
      </c>
      <c r="G81" s="112"/>
      <c r="H81" s="118">
        <f t="shared" si="13"/>
        <v>1.1543962236467212E-3</v>
      </c>
      <c r="I81" s="118">
        <f t="shared" si="14"/>
        <v>1.1543962236467211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50.594498000000002</v>
      </c>
      <c r="D82" s="115">
        <f t="shared" si="15"/>
        <v>2.5297249000000002</v>
      </c>
      <c r="E82" s="116">
        <f t="shared" si="16"/>
        <v>48.064773100000004</v>
      </c>
      <c r="F82" s="117">
        <f t="shared" si="12"/>
        <v>48.064773100000004</v>
      </c>
      <c r="G82" s="112"/>
      <c r="H82" s="118">
        <f t="shared" si="13"/>
        <v>1.040262894739432E-3</v>
      </c>
      <c r="I82" s="118">
        <f t="shared" si="14"/>
        <v>1.0402628947394319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48.029499999999999</v>
      </c>
      <c r="D83" s="115">
        <f t="shared" si="15"/>
        <v>2.401475</v>
      </c>
      <c r="E83" s="116">
        <f t="shared" si="16"/>
        <v>45.628025000000001</v>
      </c>
      <c r="F83" s="117">
        <f t="shared" si="12"/>
        <v>45.628025000000001</v>
      </c>
      <c r="G83" s="112"/>
      <c r="H83" s="118">
        <f t="shared" si="13"/>
        <v>1.0958177567405095E-3</v>
      </c>
      <c r="I83" s="118">
        <f t="shared" si="14"/>
        <v>1.0958177567405094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56.162917999999998</v>
      </c>
      <c r="D84" s="115">
        <f t="shared" si="15"/>
        <v>2.8081459</v>
      </c>
      <c r="E84" s="116">
        <f t="shared" si="16"/>
        <v>53.354772099999998</v>
      </c>
      <c r="F84" s="117">
        <f t="shared" si="12"/>
        <v>53.354772099999998</v>
      </c>
      <c r="G84" s="112"/>
      <c r="H84" s="118">
        <f t="shared" si="13"/>
        <v>9.3712329810513931E-4</v>
      </c>
      <c r="I84" s="118">
        <f t="shared" si="14"/>
        <v>0.93712329810513928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55.256700000000002</v>
      </c>
      <c r="D85" s="115">
        <f t="shared" si="15"/>
        <v>2.7628350000000004</v>
      </c>
      <c r="E85" s="116">
        <f t="shared" si="16"/>
        <v>52.493865</v>
      </c>
      <c r="F85" s="117">
        <f t="shared" si="12"/>
        <v>52.493865</v>
      </c>
      <c r="G85" s="112"/>
      <c r="H85" s="118">
        <f t="shared" si="13"/>
        <v>9.5249225790480785E-4</v>
      </c>
      <c r="I85" s="118">
        <f t="shared" si="14"/>
        <v>0.95249225790480785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60.126399999999997</v>
      </c>
      <c r="D86" s="115">
        <f t="shared" si="15"/>
        <v>3.0063200000000001</v>
      </c>
      <c r="E86" s="116">
        <f t="shared" si="16"/>
        <v>57.120079999999994</v>
      </c>
      <c r="F86" s="117">
        <f t="shared" si="12"/>
        <v>57.120079999999994</v>
      </c>
      <c r="G86" s="112"/>
      <c r="H86" s="118">
        <f t="shared" si="13"/>
        <v>8.7534891407715226E-4</v>
      </c>
      <c r="I86" s="118">
        <f t="shared" si="14"/>
        <v>0.87534891407715221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64.215003999999993</v>
      </c>
      <c r="D87" s="115">
        <f t="shared" si="15"/>
        <v>3.2107501999999997</v>
      </c>
      <c r="E87" s="116">
        <f t="shared" si="16"/>
        <v>61.004253799999994</v>
      </c>
      <c r="F87" s="117">
        <f t="shared" si="12"/>
        <v>61.004253799999994</v>
      </c>
      <c r="G87" s="112"/>
      <c r="H87" s="118">
        <f t="shared" si="13"/>
        <v>8.1961497576747699E-4</v>
      </c>
      <c r="I87" s="118">
        <f t="shared" si="14"/>
        <v>0.81961497576747699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63.974437999999999</v>
      </c>
      <c r="D88" s="115">
        <f t="shared" si="15"/>
        <v>3.1987219000000002</v>
      </c>
      <c r="E88" s="116">
        <f t="shared" si="16"/>
        <v>60.775716099999997</v>
      </c>
      <c r="F88" s="117">
        <f t="shared" si="12"/>
        <v>60.775716099999997</v>
      </c>
      <c r="G88" s="112"/>
      <c r="H88" s="118">
        <f t="shared" si="13"/>
        <v>8.2269701138083448E-4</v>
      </c>
      <c r="I88" s="118">
        <f t="shared" si="14"/>
        <v>0.82269701138083451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65.027389999999997</v>
      </c>
      <c r="D89" s="115">
        <f t="shared" si="15"/>
        <v>3.2513695</v>
      </c>
      <c r="E89" s="116">
        <f t="shared" si="16"/>
        <v>61.776020499999994</v>
      </c>
      <c r="F89" s="117">
        <f t="shared" si="12"/>
        <v>61.776020499999994</v>
      </c>
      <c r="G89" s="112"/>
      <c r="H89" s="118">
        <f t="shared" si="13"/>
        <v>8.0937554078932585E-4</v>
      </c>
      <c r="I89" s="118">
        <f t="shared" si="14"/>
        <v>0.80937554078932583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72.38</v>
      </c>
      <c r="D90" s="115">
        <f t="shared" si="15"/>
        <v>3.6189999999999998</v>
      </c>
      <c r="E90" s="116">
        <f t="shared" si="16"/>
        <v>68.760999999999996</v>
      </c>
      <c r="F90" s="117">
        <f t="shared" si="12"/>
        <v>68.760999999999996</v>
      </c>
      <c r="G90" s="112"/>
      <c r="H90" s="118">
        <f t="shared" si="13"/>
        <v>7.2715638225156858E-4</v>
      </c>
      <c r="I90" s="118">
        <f t="shared" si="14"/>
        <v>0.72715638225156853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81.067999999999998</v>
      </c>
      <c r="D91" s="115">
        <f t="shared" si="15"/>
        <v>4.0533999999999999</v>
      </c>
      <c r="E91" s="116">
        <f t="shared" si="16"/>
        <v>77.014600000000002</v>
      </c>
      <c r="F91" s="117">
        <f t="shared" si="12"/>
        <v>77.014600000000002</v>
      </c>
      <c r="G91" s="112"/>
      <c r="H91" s="118">
        <f t="shared" si="13"/>
        <v>6.4922754906212438E-4</v>
      </c>
      <c r="I91" s="118">
        <f t="shared" si="14"/>
        <v>0.64922754906212443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81.75</v>
      </c>
      <c r="D92" s="115">
        <f t="shared" si="15"/>
        <v>4.0875000000000004</v>
      </c>
      <c r="E92" s="116">
        <f t="shared" si="16"/>
        <v>77.662499999999994</v>
      </c>
      <c r="F92" s="117">
        <f t="shared" si="12"/>
        <v>77.662499999999994</v>
      </c>
      <c r="G92" s="112"/>
      <c r="H92" s="118">
        <f t="shared" si="13"/>
        <v>6.4381136327056228E-4</v>
      </c>
      <c r="I92" s="118">
        <f t="shared" si="14"/>
        <v>0.64381136327056232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87.448599999999999</v>
      </c>
      <c r="D93" s="115">
        <f t="shared" si="15"/>
        <v>4.3724300000000005</v>
      </c>
      <c r="E93" s="116">
        <f t="shared" si="16"/>
        <v>83.076170000000005</v>
      </c>
      <c r="F93" s="117">
        <f t="shared" si="12"/>
        <v>83.076170000000005</v>
      </c>
      <c r="G93" s="112"/>
      <c r="H93" s="118">
        <f t="shared" si="13"/>
        <v>6.0185730757688835E-4</v>
      </c>
      <c r="I93" s="118">
        <f t="shared" si="14"/>
        <v>0.60185730757688838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95.23</v>
      </c>
      <c r="D94" s="115">
        <f t="shared" si="15"/>
        <v>4.7615000000000007</v>
      </c>
      <c r="E94" s="116">
        <f t="shared" si="16"/>
        <v>90.468500000000006</v>
      </c>
      <c r="F94" s="117">
        <f t="shared" si="12"/>
        <v>90.468500000000006</v>
      </c>
      <c r="G94" s="112"/>
      <c r="H94" s="118">
        <f t="shared" si="13"/>
        <v>5.5267855662467953E-4</v>
      </c>
      <c r="I94" s="118">
        <f t="shared" si="14"/>
        <v>0.55267855662467957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95.26</v>
      </c>
      <c r="D95" s="115">
        <f t="shared" si="15"/>
        <v>4.7630000000000008</v>
      </c>
      <c r="E95" s="116">
        <f t="shared" si="16"/>
        <v>90.497</v>
      </c>
      <c r="F95" s="117">
        <f t="shared" si="12"/>
        <v>90.497</v>
      </c>
      <c r="G95" s="112"/>
      <c r="H95" s="118">
        <f t="shared" si="13"/>
        <v>5.5250450291170067E-4</v>
      </c>
      <c r="I95" s="118">
        <f t="shared" si="14"/>
        <v>0.55250450291170061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99.239493999999993</v>
      </c>
      <c r="D96" s="115">
        <f t="shared" si="15"/>
        <v>4.9619746999999998</v>
      </c>
      <c r="E96" s="116">
        <f t="shared" si="16"/>
        <v>94.277519299999994</v>
      </c>
      <c r="F96" s="117">
        <f t="shared" si="12"/>
        <v>94.277519299999994</v>
      </c>
      <c r="G96" s="112"/>
      <c r="H96" s="118">
        <f t="shared" si="13"/>
        <v>5.3034912640090998E-4</v>
      </c>
      <c r="I96" s="118">
        <f t="shared" si="14"/>
        <v>0.53034912640090992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105.68329</v>
      </c>
      <c r="D97" s="115">
        <f t="shared" si="15"/>
        <v>5.2841645000000002</v>
      </c>
      <c r="E97" s="116">
        <f t="shared" si="16"/>
        <v>100.3991255</v>
      </c>
      <c r="F97" s="117">
        <f t="shared" si="12"/>
        <v>100.3991255</v>
      </c>
      <c r="G97" s="112"/>
      <c r="H97" s="118">
        <f t="shared" si="13"/>
        <v>4.9801230589404007E-4</v>
      </c>
      <c r="I97" s="118">
        <f t="shared" si="14"/>
        <v>0.49801230589404005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107.39960499999999</v>
      </c>
      <c r="D98" s="115">
        <f t="shared" si="15"/>
        <v>5.3699802500000002</v>
      </c>
      <c r="E98" s="116">
        <f t="shared" si="16"/>
        <v>102.02962475</v>
      </c>
      <c r="F98" s="117">
        <f t="shared" si="12"/>
        <v>102.02962475</v>
      </c>
      <c r="G98" s="112"/>
      <c r="H98" s="118">
        <f t="shared" si="13"/>
        <v>4.9005374784542692E-4</v>
      </c>
      <c r="I98" s="118">
        <f t="shared" si="14"/>
        <v>0.49005374784542693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118.02598999999999</v>
      </c>
      <c r="D99" s="115">
        <f t="shared" si="15"/>
        <v>5.9012995000000004</v>
      </c>
      <c r="E99" s="116">
        <f t="shared" si="16"/>
        <v>112.12469049999999</v>
      </c>
      <c r="F99" s="117">
        <f t="shared" si="12"/>
        <v>112.12469049999999</v>
      </c>
      <c r="G99" s="112"/>
      <c r="H99" s="118">
        <f t="shared" si="13"/>
        <v>4.4593211162531621E-4</v>
      </c>
      <c r="I99" s="118">
        <f t="shared" si="14"/>
        <v>0.44593211162531621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124.45</v>
      </c>
      <c r="D101" s="115">
        <f t="shared" si="15"/>
        <v>6.2225000000000001</v>
      </c>
      <c r="E101" s="116">
        <f t="shared" si="16"/>
        <v>118.22750000000001</v>
      </c>
      <c r="F101" s="117">
        <f t="shared" si="12"/>
        <v>118.22750000000001</v>
      </c>
      <c r="G101" s="112"/>
      <c r="H101" s="118">
        <f t="shared" si="13"/>
        <v>4.229134507623012E-4</v>
      </c>
      <c r="I101" s="118">
        <f t="shared" si="14"/>
        <v>0.42291345076230119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122.329994</v>
      </c>
      <c r="D102" s="115">
        <f t="shared" si="15"/>
        <v>6.1164997000000003</v>
      </c>
      <c r="E102" s="116">
        <f t="shared" si="16"/>
        <v>116.21349429999999</v>
      </c>
      <c r="F102" s="117">
        <f t="shared" si="12"/>
        <v>116.21349429999999</v>
      </c>
      <c r="G102" s="112"/>
      <c r="H102" s="118">
        <f t="shared" si="13"/>
        <v>4.3024263491232145E-4</v>
      </c>
      <c r="I102" s="118">
        <f t="shared" si="14"/>
        <v>0.43024263491232145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129.96494999999999</v>
      </c>
      <c r="D103" s="115">
        <f t="shared" si="15"/>
        <v>6.4982474999999997</v>
      </c>
      <c r="E103" s="116">
        <f t="shared" si="16"/>
        <v>123.46670249999998</v>
      </c>
      <c r="F103" s="117">
        <f t="shared" si="12"/>
        <v>123.46670249999998</v>
      </c>
      <c r="G103" s="112"/>
      <c r="H103" s="118">
        <f t="shared" si="13"/>
        <v>4.0496748505938329E-4</v>
      </c>
      <c r="I103" s="118">
        <f t="shared" si="14"/>
        <v>0.40496748505938329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131.55010999999999</v>
      </c>
      <c r="D104" s="115">
        <f t="shared" si="15"/>
        <v>6.5775055</v>
      </c>
      <c r="E104" s="116">
        <f t="shared" si="16"/>
        <v>124.97260449999999</v>
      </c>
      <c r="F104" s="117">
        <f t="shared" si="12"/>
        <v>124.97260449999999</v>
      </c>
      <c r="G104" s="112"/>
      <c r="H104" s="118">
        <f t="shared" si="13"/>
        <v>4.0008768481735596E-4</v>
      </c>
      <c r="I104" s="118">
        <f t="shared" si="14"/>
        <v>0.40008768481735596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135.51999000000001</v>
      </c>
      <c r="D105" s="115">
        <f t="shared" si="15"/>
        <v>6.7759995000000011</v>
      </c>
      <c r="E105" s="116">
        <f t="shared" si="16"/>
        <v>128.7439905</v>
      </c>
      <c r="F105" s="117">
        <f t="shared" si="12"/>
        <v>128.7439905</v>
      </c>
      <c r="G105" s="112"/>
      <c r="H105" s="118">
        <f t="shared" si="13"/>
        <v>3.8836764190558568E-4</v>
      </c>
      <c r="I105" s="118">
        <f t="shared" si="14"/>
        <v>0.3883676419055857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152.416</v>
      </c>
      <c r="D106" s="115">
        <f t="shared" si="15"/>
        <v>7.6208</v>
      </c>
      <c r="E106" s="116">
        <f t="shared" si="16"/>
        <v>144.79519999999999</v>
      </c>
      <c r="F106" s="117">
        <f t="shared" si="12"/>
        <v>144.79519999999999</v>
      </c>
      <c r="G106" s="112"/>
      <c r="H106" s="118">
        <f t="shared" si="13"/>
        <v>3.4531531431981118E-4</v>
      </c>
      <c r="I106" s="118">
        <f t="shared" si="14"/>
        <v>0.34531531431981116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158.79004</v>
      </c>
      <c r="D107" s="115">
        <f t="shared" si="15"/>
        <v>7.9395020000000009</v>
      </c>
      <c r="E107" s="116">
        <f t="shared" si="16"/>
        <v>150.850538</v>
      </c>
      <c r="F107" s="117">
        <f t="shared" si="12"/>
        <v>150.850538</v>
      </c>
      <c r="G107" s="112"/>
      <c r="H107" s="118">
        <f t="shared" si="13"/>
        <v>3.3145390571958071E-4</v>
      </c>
      <c r="I107" s="118">
        <f t="shared" si="14"/>
        <v>0.33145390571958072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161.99639999999999</v>
      </c>
      <c r="D108" s="115">
        <f t="shared" si="15"/>
        <v>8.0998199999999994</v>
      </c>
      <c r="E108" s="116">
        <f t="shared" si="16"/>
        <v>153.89658</v>
      </c>
      <c r="F108" s="117">
        <f t="shared" si="12"/>
        <v>153.89658</v>
      </c>
      <c r="G108" s="112"/>
      <c r="H108" s="118">
        <f t="shared" si="13"/>
        <v>3.2489350965434014E-4</v>
      </c>
      <c r="I108" s="118">
        <f t="shared" si="14"/>
        <v>0.32489350965434016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158.27000000000001</v>
      </c>
      <c r="D109" s="115">
        <f t="shared" si="15"/>
        <v>7.9135000000000009</v>
      </c>
      <c r="E109" s="116">
        <f t="shared" si="16"/>
        <v>150.35650000000001</v>
      </c>
      <c r="F109" s="117">
        <f t="shared" si="12"/>
        <v>150.35650000000001</v>
      </c>
      <c r="G109" s="112"/>
      <c r="H109" s="118">
        <f t="shared" si="13"/>
        <v>3.3254298949496677E-4</v>
      </c>
      <c r="I109" s="118">
        <f t="shared" si="14"/>
        <v>0.33254298949496675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171.02321000000001</v>
      </c>
      <c r="D111" s="115">
        <f t="shared" si="15"/>
        <v>8.5511604999999999</v>
      </c>
      <c r="E111" s="116">
        <f t="shared" si="16"/>
        <v>162.4720495</v>
      </c>
      <c r="F111" s="117">
        <f t="shared" si="12"/>
        <v>162.4720495</v>
      </c>
      <c r="G111" s="112"/>
      <c r="H111" s="118">
        <f t="shared" si="13"/>
        <v>3.0774524082063763E-4</v>
      </c>
      <c r="I111" s="118">
        <f t="shared" si="14"/>
        <v>0.30774524082063764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209.55</v>
      </c>
      <c r="D112" s="115">
        <f t="shared" si="15"/>
        <v>10.477500000000001</v>
      </c>
      <c r="E112" s="116">
        <f t="shared" si="16"/>
        <v>199.07250000000002</v>
      </c>
      <c r="F112" s="117">
        <f t="shared" si="12"/>
        <v>199.07250000000002</v>
      </c>
      <c r="G112" s="112"/>
      <c r="H112" s="118">
        <f t="shared" si="13"/>
        <v>2.51164776651722E-4</v>
      </c>
      <c r="I112" s="118">
        <f t="shared" si="14"/>
        <v>0.25116477665172199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277.25</v>
      </c>
      <c r="D113" s="115">
        <f t="shared" si="15"/>
        <v>13.862500000000001</v>
      </c>
      <c r="E113" s="116">
        <f t="shared" si="16"/>
        <v>263.38749999999999</v>
      </c>
      <c r="F113" s="117">
        <f t="shared" si="12"/>
        <v>263.38749999999999</v>
      </c>
      <c r="G113" s="112"/>
      <c r="H113" s="118">
        <f t="shared" si="13"/>
        <v>1.8983436951260048E-4</v>
      </c>
      <c r="I113" s="118">
        <f t="shared" si="14"/>
        <v>0.18983436951260046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330.75997999999998</v>
      </c>
      <c r="D114" s="115">
        <f t="shared" si="15"/>
        <v>16.537998999999999</v>
      </c>
      <c r="E114" s="116">
        <f t="shared" si="16"/>
        <v>314.22198099999997</v>
      </c>
      <c r="F114" s="117">
        <f t="shared" si="12"/>
        <v>314.22198099999997</v>
      </c>
      <c r="G114" s="112"/>
      <c r="H114" s="118">
        <f t="shared" si="13"/>
        <v>1.5912317731839407E-4</v>
      </c>
      <c r="I114" s="118">
        <f t="shared" si="14"/>
        <v>0.15912317731839407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332.65001999999998</v>
      </c>
      <c r="D115" s="115">
        <f t="shared" si="15"/>
        <v>16.632501000000001</v>
      </c>
      <c r="E115" s="116">
        <f t="shared" si="16"/>
        <v>316.01751899999999</v>
      </c>
      <c r="F115" s="117">
        <f t="shared" si="12"/>
        <v>316.01751899999999</v>
      </c>
      <c r="G115" s="112"/>
      <c r="H115" s="118">
        <f t="shared" si="13"/>
        <v>1.5821907645569488E-4</v>
      </c>
      <c r="I115" s="118">
        <f t="shared" si="14"/>
        <v>0.15821907645569488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360.50400000000002</v>
      </c>
      <c r="D116" s="115">
        <f t="shared" si="15"/>
        <v>18.025200000000002</v>
      </c>
      <c r="E116" s="116">
        <f t="shared" si="16"/>
        <v>342.47880000000004</v>
      </c>
      <c r="F116" s="117">
        <f t="shared" si="12"/>
        <v>342.47880000000004</v>
      </c>
      <c r="G116" s="112"/>
      <c r="H116" s="118">
        <f t="shared" si="13"/>
        <v>1.4599443819588234E-4</v>
      </c>
      <c r="I116" s="118">
        <f t="shared" si="14"/>
        <v>0.14599443819588234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442.77539999999999</v>
      </c>
      <c r="D117" s="115">
        <f t="shared" si="15"/>
        <v>22.138770000000001</v>
      </c>
      <c r="E117" s="116">
        <f t="shared" si="16"/>
        <v>420.63662999999997</v>
      </c>
      <c r="F117" s="117">
        <f t="shared" si="12"/>
        <v>420.63662999999997</v>
      </c>
      <c r="G117" s="112"/>
      <c r="H117" s="118">
        <f t="shared" si="13"/>
        <v>1.1886744147793313E-4</v>
      </c>
      <c r="I117" s="118">
        <f t="shared" si="14"/>
        <v>0.11886744147793313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457.99997000000002</v>
      </c>
      <c r="D119" s="115">
        <f t="shared" si="15"/>
        <v>22.899998500000002</v>
      </c>
      <c r="E119" s="116">
        <f t="shared" si="16"/>
        <v>435.09997150000004</v>
      </c>
      <c r="F119" s="117">
        <f t="shared" si="12"/>
        <v>435.09997150000004</v>
      </c>
      <c r="G119" s="112"/>
      <c r="H119" s="118">
        <f t="shared" si="13"/>
        <v>1.1491611876605218E-4</v>
      </c>
      <c r="I119" s="118">
        <f t="shared" si="14"/>
        <v>0.11491611876605218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455.78174000000001</v>
      </c>
      <c r="D120" s="115">
        <f t="shared" si="15"/>
        <v>22.789087000000002</v>
      </c>
      <c r="E120" s="116">
        <f t="shared" si="16"/>
        <v>432.99265300000002</v>
      </c>
      <c r="F120" s="117">
        <f t="shared" si="12"/>
        <v>432.99265300000002</v>
      </c>
      <c r="G120" s="112"/>
      <c r="H120" s="118">
        <f t="shared" si="13"/>
        <v>1.1547540045673708E-4</v>
      </c>
      <c r="I120" s="118">
        <f t="shared" si="14"/>
        <v>0.11547540045673708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589.98</v>
      </c>
      <c r="D122" s="115">
        <f t="shared" si="15"/>
        <v>29.499000000000002</v>
      </c>
      <c r="E122" s="116">
        <f t="shared" si="16"/>
        <v>560.48099999999999</v>
      </c>
      <c r="F122" s="117">
        <f t="shared" si="12"/>
        <v>560.48099999999999</v>
      </c>
      <c r="G122" s="112"/>
      <c r="H122" s="118">
        <f t="shared" si="13"/>
        <v>8.9209090049439726E-5</v>
      </c>
      <c r="I122" s="118">
        <f t="shared" si="14"/>
        <v>8.9209090049439721E-2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590.36720000000003</v>
      </c>
      <c r="D123" s="115">
        <f t="shared" si="15"/>
        <v>29.518360000000001</v>
      </c>
      <c r="E123" s="116">
        <f t="shared" si="16"/>
        <v>560.84884</v>
      </c>
      <c r="F123" s="117">
        <f t="shared" si="12"/>
        <v>560.84884</v>
      </c>
      <c r="G123" s="112"/>
      <c r="H123" s="118">
        <f t="shared" si="13"/>
        <v>8.9150581108449851E-5</v>
      </c>
      <c r="I123" s="118">
        <f t="shared" si="14"/>
        <v>8.9150581108449853E-2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888.11829999999998</v>
      </c>
      <c r="D124" s="115">
        <f t="shared" si="15"/>
        <v>44.405915</v>
      </c>
      <c r="E124" s="116">
        <f t="shared" si="16"/>
        <v>843.71238499999993</v>
      </c>
      <c r="F124" s="117">
        <f t="shared" si="12"/>
        <v>843.71238499999993</v>
      </c>
      <c r="G124" s="112"/>
      <c r="H124" s="118">
        <f t="shared" si="13"/>
        <v>5.9261901198712349E-5</v>
      </c>
      <c r="I124" s="118">
        <f t="shared" si="14"/>
        <v>5.9261901198712351E-2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918.28375000000005</v>
      </c>
      <c r="D125" s="115">
        <f t="shared" si="15"/>
        <v>45.914187500000004</v>
      </c>
      <c r="E125" s="116">
        <f t="shared" si="16"/>
        <v>872.36956250000003</v>
      </c>
      <c r="F125" s="117">
        <f t="shared" si="12"/>
        <v>872.36956250000003</v>
      </c>
      <c r="G125" s="112"/>
      <c r="H125" s="118">
        <f t="shared" si="13"/>
        <v>5.7315158792005643E-5</v>
      </c>
      <c r="I125" s="118">
        <f t="shared" si="14"/>
        <v>5.7315158792005647E-2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986.56</v>
      </c>
      <c r="D126" s="115">
        <f t="shared" si="15"/>
        <v>49.328000000000003</v>
      </c>
      <c r="E126" s="116">
        <f t="shared" si="16"/>
        <v>937.23199999999997</v>
      </c>
      <c r="F126" s="117">
        <f t="shared" si="12"/>
        <v>937.23199999999997</v>
      </c>
      <c r="G126" s="112"/>
      <c r="H126" s="118">
        <f t="shared" si="13"/>
        <v>5.3348583915188491E-5</v>
      </c>
      <c r="I126" s="118">
        <f t="shared" si="14"/>
        <v>5.3348583915188492E-2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</v>
      </c>
      <c r="D128" s="115">
        <f t="shared" si="15"/>
        <v>74</v>
      </c>
      <c r="E128" s="116">
        <f t="shared" si="16"/>
        <v>1406</v>
      </c>
      <c r="F128" s="117">
        <f t="shared" si="12"/>
        <v>1406</v>
      </c>
      <c r="G128" s="112"/>
      <c r="H128" s="118">
        <f t="shared" si="13"/>
        <v>3.5561877667140821E-5</v>
      </c>
      <c r="I128" s="118">
        <f t="shared" si="14"/>
        <v>3.556187766714082E-2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1326.4204999999999</v>
      </c>
      <c r="D129" s="115">
        <f t="shared" si="15"/>
        <v>66.321025000000006</v>
      </c>
      <c r="E129" s="116">
        <f t="shared" si="16"/>
        <v>1260.099475</v>
      </c>
      <c r="F129" s="117">
        <f t="shared" si="12"/>
        <v>1260.099475</v>
      </c>
      <c r="G129" s="112"/>
      <c r="H129" s="118">
        <f t="shared" si="13"/>
        <v>3.9679407056335833E-5</v>
      </c>
      <c r="I129" s="118">
        <f t="shared" si="14"/>
        <v>3.9679407056335832E-2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1540.4607000000001</v>
      </c>
      <c r="D130" s="115">
        <f t="shared" si="15"/>
        <v>77.023035000000007</v>
      </c>
      <c r="E130" s="116">
        <f t="shared" si="16"/>
        <v>1463.4376650000002</v>
      </c>
      <c r="F130" s="117">
        <f t="shared" si="12"/>
        <v>1463.4376650000002</v>
      </c>
      <c r="G130" s="112"/>
      <c r="H130" s="118">
        <f t="shared" si="13"/>
        <v>3.4166128968670458E-5</v>
      </c>
      <c r="I130" s="118">
        <f t="shared" si="14"/>
        <v>3.416612896867046E-2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1736.6171999999999</v>
      </c>
      <c r="D132" s="115">
        <f t="shared" si="15"/>
        <v>86.830860000000001</v>
      </c>
      <c r="E132" s="116">
        <f t="shared" si="16"/>
        <v>1649.7863399999999</v>
      </c>
      <c r="F132" s="117">
        <f t="shared" si="17"/>
        <v>1649.7863399999999</v>
      </c>
      <c r="G132" s="112"/>
      <c r="H132" s="118">
        <f t="shared" si="18"/>
        <v>3.0306954778156294E-5</v>
      </c>
      <c r="I132" s="118">
        <f t="shared" si="19"/>
        <v>3.0306954778156293E-2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2317.9717000000001</v>
      </c>
      <c r="D133" s="115">
        <f t="shared" si="15"/>
        <v>115.89858500000001</v>
      </c>
      <c r="E133" s="116">
        <f t="shared" si="16"/>
        <v>2202.0731150000001</v>
      </c>
      <c r="F133" s="117">
        <f t="shared" si="17"/>
        <v>2202.0731150000001</v>
      </c>
      <c r="G133" s="112"/>
      <c r="H133" s="118">
        <f t="shared" si="18"/>
        <v>2.2705876412282516E-5</v>
      </c>
      <c r="I133" s="118">
        <f t="shared" si="19"/>
        <v>2.2705876412282517E-2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3000.1943000000001</v>
      </c>
      <c r="D135" s="115">
        <f t="shared" ref="D135:D149" si="20">C135*0.05</f>
        <v>150.009715</v>
      </c>
      <c r="E135" s="116">
        <f t="shared" si="16"/>
        <v>2850.184585</v>
      </c>
      <c r="F135" s="117">
        <f t="shared" si="17"/>
        <v>2850.184585</v>
      </c>
      <c r="G135" s="112"/>
      <c r="H135" s="118">
        <f t="shared" si="18"/>
        <v>1.7542723465399678E-5</v>
      </c>
      <c r="I135" s="118">
        <f t="shared" si="19"/>
        <v>1.7542723465399677E-2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3148.02</v>
      </c>
      <c r="D136" s="115">
        <f t="shared" si="20"/>
        <v>157.40100000000001</v>
      </c>
      <c r="E136" s="116">
        <f t="shared" si="16"/>
        <v>2990.6190000000001</v>
      </c>
      <c r="F136" s="117">
        <f t="shared" si="17"/>
        <v>2990.6190000000001</v>
      </c>
      <c r="G136" s="112"/>
      <c r="H136" s="118">
        <f t="shared" si="18"/>
        <v>1.6718946813351989E-5</v>
      </c>
      <c r="I136" s="118">
        <f t="shared" si="19"/>
        <v>1.6718946813351988E-2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3599</v>
      </c>
      <c r="D137" s="115">
        <f t="shared" si="20"/>
        <v>179.95000000000002</v>
      </c>
      <c r="E137" s="116">
        <f t="shared" si="16"/>
        <v>3419.05</v>
      </c>
      <c r="F137" s="117">
        <f t="shared" si="17"/>
        <v>3419.05</v>
      </c>
      <c r="G137" s="112"/>
      <c r="H137" s="118">
        <f t="shared" si="18"/>
        <v>1.4623945247948991E-5</v>
      </c>
      <c r="I137" s="118">
        <f t="shared" si="19"/>
        <v>1.4623945247948991E-2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4360.6616000000004</v>
      </c>
      <c r="D139" s="115">
        <f t="shared" si="20"/>
        <v>218.03308000000004</v>
      </c>
      <c r="E139" s="116">
        <f t="shared" si="16"/>
        <v>4142.6285200000002</v>
      </c>
      <c r="F139" s="117">
        <f t="shared" si="17"/>
        <v>4142.6285200000002</v>
      </c>
      <c r="G139" s="112"/>
      <c r="H139" s="118">
        <f t="shared" si="18"/>
        <v>1.2069631577779058E-5</v>
      </c>
      <c r="I139" s="118">
        <f t="shared" si="19"/>
        <v>1.2069631577779058E-2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4076</v>
      </c>
      <c r="D140" s="115">
        <f t="shared" si="20"/>
        <v>203.8</v>
      </c>
      <c r="E140" s="116">
        <f t="shared" si="16"/>
        <v>3872.2</v>
      </c>
      <c r="F140" s="117">
        <f t="shared" si="17"/>
        <v>3872.2</v>
      </c>
      <c r="G140" s="112"/>
      <c r="H140" s="118">
        <f t="shared" si="18"/>
        <v>1.291255616961938E-5</v>
      </c>
      <c r="I140" s="118">
        <f t="shared" si="19"/>
        <v>1.291255616961938E-2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4582.7780000000002</v>
      </c>
      <c r="D141" s="115">
        <f t="shared" si="20"/>
        <v>229.13890000000004</v>
      </c>
      <c r="E141" s="116">
        <f t="shared" si="16"/>
        <v>4353.6391000000003</v>
      </c>
      <c r="F141" s="117">
        <f t="shared" si="17"/>
        <v>4353.6391000000003</v>
      </c>
      <c r="G141" s="112"/>
      <c r="H141" s="118">
        <f t="shared" si="18"/>
        <v>1.1484645109880609E-5</v>
      </c>
      <c r="I141" s="118">
        <f t="shared" si="19"/>
        <v>1.1484645109880608E-2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5752.665</v>
      </c>
      <c r="D142" s="115">
        <f t="shared" si="20"/>
        <v>287.63325000000003</v>
      </c>
      <c r="E142" s="116">
        <f t="shared" ref="E142:E150" si="21">C142-D142</f>
        <v>5465.0317500000001</v>
      </c>
      <c r="F142" s="117">
        <f t="shared" si="17"/>
        <v>5465.0317500000001</v>
      </c>
      <c r="G142" s="112"/>
      <c r="H142" s="118">
        <f t="shared" si="18"/>
        <v>9.1490776791918718E-6</v>
      </c>
      <c r="I142" s="118">
        <f t="shared" si="19"/>
        <v>9.1490776791918714E-3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5905</v>
      </c>
      <c r="D143" s="115">
        <f t="shared" si="20"/>
        <v>295.25</v>
      </c>
      <c r="E143" s="116">
        <f t="shared" si="21"/>
        <v>5609.75</v>
      </c>
      <c r="F143" s="117">
        <f t="shared" si="17"/>
        <v>5609.75</v>
      </c>
      <c r="G143" s="112"/>
      <c r="H143" s="118">
        <f t="shared" si="18"/>
        <v>8.913053166362115E-6</v>
      </c>
      <c r="I143" s="118">
        <f t="shared" si="19"/>
        <v>8.9130531663621157E-3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8818.9150000000009</v>
      </c>
      <c r="D144" s="115">
        <f t="shared" si="20"/>
        <v>440.94575000000009</v>
      </c>
      <c r="E144" s="116">
        <f t="shared" si="21"/>
        <v>8377.9692500000001</v>
      </c>
      <c r="F144" s="117">
        <f t="shared" si="17"/>
        <v>8377.9692500000001</v>
      </c>
      <c r="G144" s="112"/>
      <c r="H144" s="118">
        <f t="shared" si="18"/>
        <v>5.9680333632162775E-6</v>
      </c>
      <c r="I144" s="118">
        <f t="shared" si="19"/>
        <v>5.9680333632162776E-3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20"/>
        <v>595.15745000000004</v>
      </c>
      <c r="E145" s="116">
        <f t="shared" si="21"/>
        <v>11307.991549999999</v>
      </c>
      <c r="F145" s="117">
        <f t="shared" si="17"/>
        <v>11307.991549999999</v>
      </c>
      <c r="G145" s="112"/>
      <c r="H145" s="118">
        <f t="shared" si="18"/>
        <v>4.4216516946371558E-6</v>
      </c>
      <c r="I145" s="118">
        <f t="shared" si="19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18200</v>
      </c>
      <c r="D146" s="115">
        <f t="shared" si="20"/>
        <v>910</v>
      </c>
      <c r="E146" s="116">
        <f t="shared" si="21"/>
        <v>17290</v>
      </c>
      <c r="F146" s="117">
        <f t="shared" si="17"/>
        <v>17290</v>
      </c>
      <c r="G146" s="112"/>
      <c r="H146" s="118">
        <f t="shared" si="18"/>
        <v>2.8918449971081564E-6</v>
      </c>
      <c r="I146" s="118">
        <f t="shared" si="19"/>
        <v>2.8918449971081566E-3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22550</v>
      </c>
      <c r="D147" s="115">
        <f t="shared" si="20"/>
        <v>1127.5</v>
      </c>
      <c r="E147" s="116">
        <f t="shared" si="21"/>
        <v>21422.5</v>
      </c>
      <c r="F147" s="117">
        <f t="shared" si="17"/>
        <v>21422.5</v>
      </c>
      <c r="G147" s="112"/>
      <c r="H147" s="118">
        <f t="shared" si="18"/>
        <v>2.33399463181235E-6</v>
      </c>
      <c r="I147" s="118">
        <f t="shared" si="19"/>
        <v>2.3339946318123501E-3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25861</v>
      </c>
      <c r="D148" s="115">
        <f t="shared" si="20"/>
        <v>1293.0500000000002</v>
      </c>
      <c r="E148" s="116">
        <f t="shared" si="21"/>
        <v>24567.95</v>
      </c>
      <c r="F148" s="117">
        <f t="shared" si="17"/>
        <v>24567.95</v>
      </c>
      <c r="G148" s="112"/>
      <c r="H148" s="118">
        <f t="shared" si="18"/>
        <v>2.0351718397342925E-6</v>
      </c>
      <c r="I148" s="118">
        <f t="shared" si="19"/>
        <v>2.0351718397342926E-3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6.6656966000000004</v>
      </c>
      <c r="D150" s="115">
        <f>C150*0.03</f>
        <v>0.19997089800000001</v>
      </c>
      <c r="E150" s="116">
        <f t="shared" si="21"/>
        <v>6.4657257020000003</v>
      </c>
      <c r="F150" s="117">
        <f t="shared" si="17"/>
        <v>6.4657257020000003</v>
      </c>
      <c r="G150" s="112"/>
      <c r="H150" s="118">
        <f t="shared" si="18"/>
        <v>4.6398504023640041E-3</v>
      </c>
      <c r="I150" s="118">
        <f t="shared" si="19"/>
        <v>4.6398504023640044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Adeniji, Adetutu A</dc:creator>
  <cp:lastModifiedBy>Adeniji, Adetutu A</cp:lastModifiedBy>
  <dcterms:created xsi:type="dcterms:W3CDTF">2026-10-29T07:35:50Z</dcterms:created>
  <dcterms:modified xsi:type="dcterms:W3CDTF">2026-10-29T07:37:00Z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7a3850-2850-457c-8efb-fdd5fa4d27d3_Enabled">
    <vt:lpwstr>true</vt:lpwstr>
  </property>
  <property fmtid="{D5CDD505-2E9C-101B-9397-08002B2CF9AE}" pid="3" name="MSIP_Label_027a3850-2850-457c-8efb-fdd5fa4d27d3_SetDate">
    <vt:lpwstr>2026-10-29T07:36:48Z</vt:lpwstr>
  </property>
  <property fmtid="{D5CDD505-2E9C-101B-9397-08002B2CF9AE}" pid="4" name="MSIP_Label_027a3850-2850-457c-8efb-fdd5fa4d27d3_Method">
    <vt:lpwstr>Privileged</vt:lpwstr>
  </property>
  <property fmtid="{D5CDD505-2E9C-101B-9397-08002B2CF9AE}" pid="5" name="MSIP_Label_027a3850-2850-457c-8efb-fdd5fa4d27d3_Name">
    <vt:lpwstr>027a3850-2850-457c-8efb-fdd5fa4d27d3</vt:lpwstr>
  </property>
  <property fmtid="{D5CDD505-2E9C-101B-9397-08002B2CF9AE}" pid="6" name="MSIP_Label_027a3850-2850-457c-8efb-fdd5fa4d27d3_SiteId">
    <vt:lpwstr>7369e6ec-faa6-42fa-bc0e-4f332da5b1db</vt:lpwstr>
  </property>
  <property fmtid="{D5CDD505-2E9C-101B-9397-08002B2CF9AE}" pid="7" name="MSIP_Label_027a3850-2850-457c-8efb-fdd5fa4d27d3_ActionId">
    <vt:lpwstr>e6b898a3-8f97-4fbd-9f3b-5cb34d940bd2</vt:lpwstr>
  </property>
  <property fmtid="{D5CDD505-2E9C-101B-9397-08002B2CF9AE}" pid="8" name="MSIP_Label_027a3850-2850-457c-8efb-fdd5fa4d27d3_ContentBits">
    <vt:lpwstr>0</vt:lpwstr>
  </property>
  <property fmtid="{D5CDD505-2E9C-101B-9397-08002B2CF9AE}" pid="9" name="MSIP_Label_027a3850-2850-457c-8efb-fdd5fa4d27d3_Tag">
    <vt:lpwstr>10, 0, 1, 1</vt:lpwstr>
  </property>
</Properties>
</file>