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F822CBDB-AF1E-42C1-890F-5565829BE8CD}" xr6:coauthVersionLast="47" xr6:coauthVersionMax="47" xr10:uidLastSave="{00000000-0000-0000-0000-000000000000}"/>
  <bookViews>
    <workbookView xWindow="-110" yWindow="-110" windowWidth="19420" windowHeight="10300" activeTab="1" xr2:uid="{17365109-A1A7-4D7D-9EA5-8E54FC76C122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C145" i="2"/>
  <c r="C144" i="2"/>
  <c r="C143" i="2"/>
  <c r="C142" i="2"/>
  <c r="C141" i="2"/>
  <c r="D140" i="2"/>
  <c r="C140" i="2"/>
  <c r="E140" i="2" s="1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L1" i="2"/>
  <c r="K56" i="1"/>
  <c r="G43" i="1"/>
  <c r="G41" i="1"/>
  <c r="G39" i="1"/>
  <c r="G37" i="1"/>
  <c r="G35" i="1"/>
  <c r="X34" i="1"/>
  <c r="G33" i="1"/>
  <c r="X32" i="1"/>
  <c r="G31" i="1"/>
  <c r="X30" i="1"/>
  <c r="G29" i="1"/>
  <c r="X28" i="1"/>
  <c r="G27" i="1"/>
  <c r="G25" i="1"/>
  <c r="C23" i="1"/>
  <c r="B23" i="1"/>
  <c r="B16" i="1"/>
  <c r="D150" i="2" l="1"/>
  <c r="E150" i="2" s="1"/>
  <c r="D149" i="2"/>
  <c r="E149" i="2"/>
  <c r="D148" i="2"/>
  <c r="E148" i="2" s="1"/>
  <c r="D147" i="2"/>
  <c r="E147" i="2"/>
  <c r="D146" i="2"/>
  <c r="E146" i="2" s="1"/>
  <c r="D145" i="2"/>
  <c r="E145" i="2"/>
  <c r="D144" i="2"/>
  <c r="E144" i="2" s="1"/>
  <c r="D143" i="2"/>
  <c r="E143" i="2" s="1"/>
  <c r="D142" i="2"/>
  <c r="E142" i="2"/>
  <c r="D141" i="2"/>
  <c r="E141" i="2" s="1"/>
  <c r="F140" i="2"/>
  <c r="H140" i="2"/>
  <c r="I140" i="2" s="1"/>
  <c r="D139" i="2"/>
  <c r="E139" i="2" s="1"/>
  <c r="D138" i="2"/>
  <c r="E138" i="2" s="1"/>
  <c r="D137" i="2"/>
  <c r="E137" i="2" s="1"/>
  <c r="D136" i="2"/>
  <c r="E136" i="2" s="1"/>
  <c r="D135" i="2"/>
  <c r="E135" i="2"/>
  <c r="D134" i="2"/>
  <c r="E134" i="2"/>
  <c r="D133" i="2"/>
  <c r="E133" i="2" s="1"/>
  <c r="E132" i="2"/>
  <c r="D132" i="2"/>
  <c r="D131" i="2"/>
  <c r="E131" i="2" s="1"/>
  <c r="D130" i="2"/>
  <c r="E130" i="2"/>
  <c r="D129" i="2"/>
  <c r="E129" i="2"/>
  <c r="E128" i="2"/>
  <c r="D128" i="2"/>
  <c r="D127" i="2"/>
  <c r="E127" i="2"/>
  <c r="D126" i="2"/>
  <c r="E126" i="2"/>
  <c r="D125" i="2"/>
  <c r="E125" i="2" s="1"/>
  <c r="D124" i="2"/>
  <c r="E124" i="2" s="1"/>
  <c r="D123" i="2"/>
  <c r="E123" i="2"/>
  <c r="D122" i="2"/>
  <c r="E122" i="2" s="1"/>
  <c r="D121" i="2"/>
  <c r="E121" i="2" s="1"/>
  <c r="D120" i="2"/>
  <c r="E120" i="2" s="1"/>
  <c r="D119" i="2"/>
  <c r="E119" i="2" s="1"/>
  <c r="D118" i="2"/>
  <c r="E118" i="2" s="1"/>
  <c r="D117" i="2"/>
  <c r="E117" i="2" s="1"/>
  <c r="D116" i="2"/>
  <c r="E116" i="2" s="1"/>
  <c r="D115" i="2"/>
  <c r="E115" i="2"/>
  <c r="D114" i="2"/>
  <c r="E114" i="2"/>
  <c r="D113" i="2"/>
  <c r="E113" i="2" s="1"/>
  <c r="D112" i="2"/>
  <c r="E112" i="2" s="1"/>
  <c r="D111" i="2"/>
  <c r="E111" i="2"/>
  <c r="D110" i="2"/>
  <c r="E110" i="2" s="1"/>
  <c r="D109" i="2"/>
  <c r="E109" i="2" s="1"/>
  <c r="D108" i="2"/>
  <c r="E108" i="2" s="1"/>
  <c r="D107" i="2"/>
  <c r="E107" i="2" s="1"/>
  <c r="D106" i="2"/>
  <c r="E106" i="2"/>
  <c r="D105" i="2"/>
  <c r="E105" i="2" s="1"/>
  <c r="D104" i="2"/>
  <c r="E104" i="2" s="1"/>
  <c r="D103" i="2"/>
  <c r="E103" i="2" s="1"/>
  <c r="D102" i="2"/>
  <c r="E102" i="2"/>
  <c r="D101" i="2"/>
  <c r="E101" i="2" s="1"/>
  <c r="E100" i="2"/>
  <c r="D100" i="2"/>
  <c r="D99" i="2"/>
  <c r="E99" i="2" s="1"/>
  <c r="D98" i="2"/>
  <c r="E98" i="2"/>
  <c r="D97" i="2"/>
  <c r="E97" i="2"/>
  <c r="D96" i="2"/>
  <c r="E96" i="2" s="1"/>
  <c r="D95" i="2"/>
  <c r="E95" i="2" s="1"/>
  <c r="D94" i="2"/>
  <c r="E94" i="2" s="1"/>
  <c r="E93" i="2"/>
  <c r="D93" i="2"/>
  <c r="D92" i="2"/>
  <c r="E92" i="2"/>
  <c r="D91" i="2"/>
  <c r="E91" i="2" s="1"/>
  <c r="D90" i="2"/>
  <c r="E90" i="2"/>
  <c r="D89" i="2"/>
  <c r="E89" i="2" s="1"/>
  <c r="D88" i="2"/>
  <c r="E88" i="2" s="1"/>
  <c r="D87" i="2"/>
  <c r="E87" i="2" s="1"/>
  <c r="D86" i="2"/>
  <c r="E86" i="2" s="1"/>
  <c r="D85" i="2"/>
  <c r="E85" i="2" s="1"/>
  <c r="E84" i="2"/>
  <c r="D84" i="2"/>
  <c r="D83" i="2"/>
  <c r="E83" i="2" s="1"/>
  <c r="D82" i="2"/>
  <c r="E82" i="2"/>
  <c r="D81" i="2"/>
  <c r="E81" i="2" s="1"/>
  <c r="D80" i="2"/>
  <c r="E80" i="2"/>
  <c r="D79" i="2"/>
  <c r="E79" i="2" s="1"/>
  <c r="D78" i="2"/>
  <c r="E78" i="2" s="1"/>
  <c r="D77" i="2"/>
  <c r="E77" i="2" s="1"/>
  <c r="D76" i="2"/>
  <c r="E76" i="2"/>
  <c r="D75" i="2"/>
  <c r="E75" i="2"/>
  <c r="D74" i="2"/>
  <c r="E74" i="2" s="1"/>
  <c r="D73" i="2"/>
  <c r="E73" i="2" s="1"/>
  <c r="D72" i="2"/>
  <c r="E72" i="2" s="1"/>
  <c r="D71" i="2"/>
  <c r="E71" i="2" s="1"/>
  <c r="D70" i="2"/>
  <c r="E70" i="2" s="1"/>
  <c r="D69" i="2"/>
  <c r="E69" i="2"/>
  <c r="D68" i="2"/>
  <c r="E68" i="2" s="1"/>
  <c r="D67" i="2"/>
  <c r="E67" i="2" s="1"/>
  <c r="D66" i="2"/>
  <c r="E66" i="2" s="1"/>
  <c r="D65" i="2"/>
  <c r="E65" i="2" s="1"/>
  <c r="D64" i="2"/>
  <c r="E64" i="2" s="1"/>
  <c r="D63" i="2"/>
  <c r="E63" i="2" s="1"/>
  <c r="D62" i="2"/>
  <c r="E62" i="2" s="1"/>
  <c r="D61" i="2"/>
  <c r="E61" i="2" s="1"/>
  <c r="D60" i="2"/>
  <c r="E60" i="2"/>
  <c r="D59" i="2"/>
  <c r="E59" i="2" s="1"/>
  <c r="D58" i="2"/>
  <c r="E58" i="2" s="1"/>
  <c r="D57" i="2"/>
  <c r="E57" i="2" s="1"/>
  <c r="D56" i="2"/>
  <c r="E56" i="2" s="1"/>
  <c r="D55" i="2"/>
  <c r="E55" i="2"/>
  <c r="D54" i="2"/>
  <c r="E54" i="2"/>
  <c r="D53" i="2"/>
  <c r="E53" i="2" s="1"/>
  <c r="D52" i="2"/>
  <c r="E52" i="2"/>
  <c r="D51" i="2"/>
  <c r="E51" i="2"/>
  <c r="D50" i="2"/>
  <c r="E50" i="2" s="1"/>
  <c r="E49" i="2"/>
  <c r="D49" i="2"/>
  <c r="D48" i="2"/>
  <c r="E48" i="2" s="1"/>
  <c r="D47" i="2"/>
  <c r="E47" i="2"/>
  <c r="D46" i="2"/>
  <c r="E46" i="2"/>
  <c r="D45" i="2"/>
  <c r="E45" i="2" s="1"/>
  <c r="D44" i="2"/>
  <c r="E44" i="2" s="1"/>
  <c r="D43" i="2"/>
  <c r="E43" i="2"/>
  <c r="D42" i="2"/>
  <c r="E42" i="2"/>
  <c r="D41" i="2"/>
  <c r="E41" i="2" s="1"/>
  <c r="D40" i="2"/>
  <c r="E40" i="2"/>
  <c r="D39" i="2"/>
  <c r="E39" i="2" s="1"/>
  <c r="D38" i="2"/>
  <c r="E38" i="2" s="1"/>
  <c r="D37" i="2"/>
  <c r="E37" i="2" s="1"/>
  <c r="D36" i="2"/>
  <c r="E36" i="2" s="1"/>
  <c r="D35" i="2"/>
  <c r="E35" i="2"/>
  <c r="D34" i="2"/>
  <c r="E34" i="2" s="1"/>
  <c r="D33" i="2"/>
  <c r="E33" i="2" s="1"/>
  <c r="D32" i="2"/>
  <c r="E32" i="2" s="1"/>
  <c r="D31" i="2"/>
  <c r="E31" i="2" s="1"/>
  <c r="D30" i="2"/>
  <c r="E30" i="2"/>
  <c r="D29" i="2"/>
  <c r="E29" i="2" s="1"/>
  <c r="D28" i="2"/>
  <c r="E28" i="2" s="1"/>
  <c r="D27" i="2"/>
  <c r="E27" i="2" s="1"/>
  <c r="D26" i="2"/>
  <c r="E26" i="2" s="1"/>
  <c r="D25" i="2"/>
  <c r="E25" i="2"/>
  <c r="D24" i="2"/>
  <c r="E24" i="2" s="1"/>
  <c r="D23" i="2"/>
  <c r="E23" i="2" s="1"/>
  <c r="D22" i="2"/>
  <c r="E22" i="2" s="1"/>
  <c r="D21" i="2"/>
  <c r="E21" i="2" s="1"/>
  <c r="D20" i="2"/>
  <c r="E20" i="2"/>
  <c r="E19" i="2"/>
  <c r="D19" i="2"/>
  <c r="D18" i="2"/>
  <c r="E18" i="2" s="1"/>
  <c r="D17" i="2"/>
  <c r="E17" i="2" s="1"/>
  <c r="D16" i="2"/>
  <c r="E16" i="2" s="1"/>
  <c r="D15" i="2"/>
  <c r="E15" i="2" s="1"/>
  <c r="D14" i="2"/>
  <c r="E14" i="2" s="1"/>
  <c r="D13" i="2"/>
  <c r="E13" i="2"/>
  <c r="D12" i="2"/>
  <c r="E12" i="2"/>
  <c r="D11" i="2"/>
  <c r="E11" i="2"/>
  <c r="D10" i="2"/>
  <c r="E10" i="2" s="1"/>
  <c r="D9" i="2"/>
  <c r="E9" i="2" s="1"/>
  <c r="D8" i="2"/>
  <c r="E8" i="2" s="1"/>
  <c r="D7" i="2"/>
  <c r="E7" i="2" s="1"/>
  <c r="D6" i="2"/>
  <c r="E6" i="2"/>
  <c r="D5" i="2"/>
  <c r="E5" i="2" s="1"/>
  <c r="D4" i="2"/>
  <c r="E4" i="2" s="1"/>
  <c r="D3" i="2"/>
  <c r="E3" i="2" s="1"/>
  <c r="D2" i="2"/>
  <c r="E2" i="2" s="1"/>
  <c r="P43" i="1"/>
  <c r="K43" i="1"/>
  <c r="J43" i="1"/>
  <c r="H43" i="1"/>
  <c r="P41" i="1"/>
  <c r="K41" i="1"/>
  <c r="J41" i="1"/>
  <c r="H41" i="1"/>
  <c r="P39" i="1"/>
  <c r="K39" i="1"/>
  <c r="J39" i="1"/>
  <c r="H39" i="1"/>
  <c r="P37" i="1"/>
  <c r="K37" i="1"/>
  <c r="J37" i="1"/>
  <c r="H37" i="1"/>
  <c r="P35" i="1"/>
  <c r="K35" i="1"/>
  <c r="J35" i="1"/>
  <c r="H35" i="1"/>
  <c r="P33" i="1"/>
  <c r="H33" i="1"/>
  <c r="K33" i="1" s="1"/>
  <c r="J33" i="1"/>
  <c r="P31" i="1"/>
  <c r="K31" i="1"/>
  <c r="H31" i="1"/>
  <c r="J31" i="1"/>
  <c r="J29" i="1"/>
  <c r="P29" i="1"/>
  <c r="K29" i="1"/>
  <c r="H29" i="1"/>
  <c r="H27" i="1"/>
  <c r="K27" i="1" s="1"/>
  <c r="J27" i="1"/>
  <c r="P27" i="1"/>
  <c r="K25" i="1"/>
  <c r="X26" i="1"/>
  <c r="P25" i="1"/>
  <c r="J25" i="1"/>
  <c r="H25" i="1"/>
  <c r="C37" i="1"/>
  <c r="C35" i="1"/>
  <c r="C33" i="1"/>
  <c r="C31" i="1"/>
  <c r="C43" i="1"/>
  <c r="C27" i="1"/>
  <c r="C29" i="1"/>
  <c r="L49" i="1" s="1"/>
  <c r="C41" i="1"/>
  <c r="C39" i="1"/>
  <c r="C25" i="1"/>
  <c r="L48" i="1" s="1"/>
  <c r="Y24" i="1"/>
  <c r="B31" i="1"/>
  <c r="B27" i="1"/>
  <c r="L52" i="1" s="1"/>
  <c r="B37" i="1"/>
  <c r="B41" i="1"/>
  <c r="L50" i="1" s="1"/>
  <c r="B43" i="1"/>
  <c r="B29" i="1"/>
  <c r="B35" i="1"/>
  <c r="B33" i="1"/>
  <c r="L51" i="1" s="1"/>
  <c r="B25" i="1"/>
  <c r="B39" i="1"/>
  <c r="H150" i="2" l="1"/>
  <c r="I150" i="2" s="1"/>
  <c r="F150" i="2"/>
  <c r="F149" i="2"/>
  <c r="H149" i="2"/>
  <c r="I149" i="2" s="1"/>
  <c r="F148" i="2"/>
  <c r="H148" i="2"/>
  <c r="I148" i="2" s="1"/>
  <c r="F147" i="2"/>
  <c r="H147" i="2"/>
  <c r="I147" i="2" s="1"/>
  <c r="F146" i="2"/>
  <c r="H146" i="2"/>
  <c r="I146" i="2" s="1"/>
  <c r="F145" i="2"/>
  <c r="H145" i="2"/>
  <c r="I145" i="2" s="1"/>
  <c r="F144" i="2"/>
  <c r="H144" i="2"/>
  <c r="I144" i="2" s="1"/>
  <c r="H143" i="2"/>
  <c r="I143" i="2" s="1"/>
  <c r="F143" i="2"/>
  <c r="F142" i="2"/>
  <c r="H142" i="2"/>
  <c r="I142" i="2" s="1"/>
  <c r="F141" i="2"/>
  <c r="H141" i="2"/>
  <c r="I141" i="2" s="1"/>
  <c r="F139" i="2"/>
  <c r="H139" i="2"/>
  <c r="I139" i="2" s="1"/>
  <c r="F138" i="2"/>
  <c r="H138" i="2"/>
  <c r="I138" i="2" s="1"/>
  <c r="F137" i="2"/>
  <c r="H137" i="2"/>
  <c r="I137" i="2" s="1"/>
  <c r="F136" i="2"/>
  <c r="H136" i="2"/>
  <c r="I136" i="2" s="1"/>
  <c r="F135" i="2"/>
  <c r="H135" i="2"/>
  <c r="I135" i="2" s="1"/>
  <c r="F134" i="2"/>
  <c r="H134" i="2"/>
  <c r="I134" i="2" s="1"/>
  <c r="F133" i="2"/>
  <c r="H133" i="2"/>
  <c r="I133" i="2" s="1"/>
  <c r="F132" i="2"/>
  <c r="H132" i="2"/>
  <c r="I132" i="2" s="1"/>
  <c r="F131" i="2"/>
  <c r="H131" i="2"/>
  <c r="I131" i="2" s="1"/>
  <c r="F130" i="2"/>
  <c r="H130" i="2"/>
  <c r="I130" i="2" s="1"/>
  <c r="F129" i="2"/>
  <c r="H129" i="2"/>
  <c r="I129" i="2" s="1"/>
  <c r="F128" i="2"/>
  <c r="H128" i="2"/>
  <c r="I128" i="2" s="1"/>
  <c r="F127" i="2"/>
  <c r="H127" i="2"/>
  <c r="I127" i="2" s="1"/>
  <c r="F126" i="2"/>
  <c r="H126" i="2"/>
  <c r="I126" i="2" s="1"/>
  <c r="F125" i="2"/>
  <c r="H125" i="2"/>
  <c r="I125" i="2" s="1"/>
  <c r="F124" i="2"/>
  <c r="H124" i="2"/>
  <c r="I124" i="2" s="1"/>
  <c r="F123" i="2"/>
  <c r="H123" i="2"/>
  <c r="I123" i="2" s="1"/>
  <c r="F122" i="2"/>
  <c r="H122" i="2"/>
  <c r="I122" i="2" s="1"/>
  <c r="F121" i="2"/>
  <c r="H121" i="2"/>
  <c r="I121" i="2" s="1"/>
  <c r="F120" i="2"/>
  <c r="H120" i="2"/>
  <c r="I120" i="2" s="1"/>
  <c r="H119" i="2"/>
  <c r="I119" i="2" s="1"/>
  <c r="F119" i="2"/>
  <c r="F118" i="2"/>
  <c r="H118" i="2"/>
  <c r="I118" i="2" s="1"/>
  <c r="F117" i="2"/>
  <c r="H117" i="2"/>
  <c r="I117" i="2" s="1"/>
  <c r="H116" i="2"/>
  <c r="I116" i="2" s="1"/>
  <c r="F116" i="2"/>
  <c r="F115" i="2"/>
  <c r="H115" i="2"/>
  <c r="I115" i="2" s="1"/>
  <c r="F114" i="2"/>
  <c r="H114" i="2"/>
  <c r="I114" i="2" s="1"/>
  <c r="F113" i="2"/>
  <c r="H113" i="2"/>
  <c r="I113" i="2" s="1"/>
  <c r="F112" i="2"/>
  <c r="H112" i="2"/>
  <c r="I112" i="2" s="1"/>
  <c r="F111" i="2"/>
  <c r="H111" i="2"/>
  <c r="I111" i="2" s="1"/>
  <c r="H110" i="2"/>
  <c r="I110" i="2" s="1"/>
  <c r="F110" i="2"/>
  <c r="F109" i="2"/>
  <c r="H109" i="2"/>
  <c r="I109" i="2" s="1"/>
  <c r="H108" i="2"/>
  <c r="I108" i="2" s="1"/>
  <c r="F108" i="2"/>
  <c r="F107" i="2"/>
  <c r="H107" i="2"/>
  <c r="I107" i="2" s="1"/>
  <c r="F106" i="2"/>
  <c r="H106" i="2"/>
  <c r="I106" i="2" s="1"/>
  <c r="F105" i="2"/>
  <c r="H105" i="2"/>
  <c r="I105" i="2" s="1"/>
  <c r="F104" i="2"/>
  <c r="H104" i="2"/>
  <c r="I104" i="2" s="1"/>
  <c r="H103" i="2"/>
  <c r="I103" i="2" s="1"/>
  <c r="F103" i="2"/>
  <c r="F102" i="2"/>
  <c r="H102" i="2"/>
  <c r="I102" i="2" s="1"/>
  <c r="F101" i="2"/>
  <c r="H101" i="2"/>
  <c r="I101" i="2" s="1"/>
  <c r="F100" i="2"/>
  <c r="H100" i="2"/>
  <c r="I100" i="2" s="1"/>
  <c r="F99" i="2"/>
  <c r="H99" i="2"/>
  <c r="I99" i="2" s="1"/>
  <c r="F98" i="2"/>
  <c r="H98" i="2"/>
  <c r="I98" i="2" s="1"/>
  <c r="F97" i="2"/>
  <c r="H97" i="2"/>
  <c r="I97" i="2" s="1"/>
  <c r="F96" i="2"/>
  <c r="H96" i="2"/>
  <c r="I96" i="2" s="1"/>
  <c r="H95" i="2"/>
  <c r="I95" i="2" s="1"/>
  <c r="F95" i="2"/>
  <c r="H94" i="2"/>
  <c r="I94" i="2" s="1"/>
  <c r="F94" i="2"/>
  <c r="F93" i="2"/>
  <c r="H93" i="2"/>
  <c r="I93" i="2" s="1"/>
  <c r="F92" i="2"/>
  <c r="H92" i="2"/>
  <c r="I92" i="2" s="1"/>
  <c r="F91" i="2"/>
  <c r="H91" i="2"/>
  <c r="I91" i="2" s="1"/>
  <c r="F90" i="2"/>
  <c r="H90" i="2"/>
  <c r="I90" i="2" s="1"/>
  <c r="F89" i="2"/>
  <c r="H89" i="2"/>
  <c r="I89" i="2" s="1"/>
  <c r="F88" i="2"/>
  <c r="H88" i="2"/>
  <c r="I88" i="2" s="1"/>
  <c r="F87" i="2"/>
  <c r="H87" i="2"/>
  <c r="I87" i="2" s="1"/>
  <c r="H86" i="2"/>
  <c r="I86" i="2" s="1"/>
  <c r="F86" i="2"/>
  <c r="F85" i="2"/>
  <c r="H85" i="2"/>
  <c r="I85" i="2" s="1"/>
  <c r="F84" i="2"/>
  <c r="H84" i="2"/>
  <c r="I84" i="2" s="1"/>
  <c r="F83" i="2"/>
  <c r="H83" i="2"/>
  <c r="I83" i="2" s="1"/>
  <c r="F82" i="2"/>
  <c r="H82" i="2"/>
  <c r="I82" i="2" s="1"/>
  <c r="H81" i="2"/>
  <c r="I81" i="2" s="1"/>
  <c r="F81" i="2"/>
  <c r="F80" i="2"/>
  <c r="H80" i="2"/>
  <c r="I80" i="2" s="1"/>
  <c r="F79" i="2"/>
  <c r="H79" i="2"/>
  <c r="I79" i="2" s="1"/>
  <c r="F78" i="2"/>
  <c r="H78" i="2"/>
  <c r="I78" i="2" s="1"/>
  <c r="F77" i="2"/>
  <c r="H77" i="2"/>
  <c r="I77" i="2" s="1"/>
  <c r="F76" i="2"/>
  <c r="H76" i="2"/>
  <c r="I76" i="2" s="1"/>
  <c r="H75" i="2"/>
  <c r="I75" i="2" s="1"/>
  <c r="F75" i="2"/>
  <c r="F74" i="2"/>
  <c r="H74" i="2"/>
  <c r="I74" i="2" s="1"/>
  <c r="F73" i="2"/>
  <c r="H73" i="2"/>
  <c r="I73" i="2" s="1"/>
  <c r="F72" i="2"/>
  <c r="H72" i="2"/>
  <c r="I72" i="2" s="1"/>
  <c r="H71" i="2"/>
  <c r="I71" i="2" s="1"/>
  <c r="F71" i="2"/>
  <c r="F70" i="2"/>
  <c r="H70" i="2"/>
  <c r="I70" i="2" s="1"/>
  <c r="H69" i="2"/>
  <c r="I69" i="2" s="1"/>
  <c r="F69" i="2"/>
  <c r="F68" i="2"/>
  <c r="H68" i="2"/>
  <c r="I68" i="2" s="1"/>
  <c r="F67" i="2"/>
  <c r="H67" i="2"/>
  <c r="I67" i="2" s="1"/>
  <c r="F66" i="2"/>
  <c r="H66" i="2"/>
  <c r="I66" i="2" s="1"/>
  <c r="F65" i="2"/>
  <c r="H65" i="2"/>
  <c r="I65" i="2" s="1"/>
  <c r="F64" i="2"/>
  <c r="H64" i="2"/>
  <c r="I64" i="2" s="1"/>
  <c r="F63" i="2"/>
  <c r="H63" i="2"/>
  <c r="I63" i="2" s="1"/>
  <c r="F62" i="2"/>
  <c r="H62" i="2"/>
  <c r="I62" i="2" s="1"/>
  <c r="F61" i="2"/>
  <c r="H61" i="2"/>
  <c r="I61" i="2" s="1"/>
  <c r="F60" i="2"/>
  <c r="H60" i="2"/>
  <c r="I60" i="2" s="1"/>
  <c r="F59" i="2"/>
  <c r="H59" i="2"/>
  <c r="I59" i="2" s="1"/>
  <c r="F58" i="2"/>
  <c r="H58" i="2"/>
  <c r="I58" i="2" s="1"/>
  <c r="F57" i="2"/>
  <c r="H57" i="2"/>
  <c r="I57" i="2" s="1"/>
  <c r="F56" i="2"/>
  <c r="H56" i="2"/>
  <c r="I56" i="2" s="1"/>
  <c r="F55" i="2"/>
  <c r="H55" i="2"/>
  <c r="I55" i="2" s="1"/>
  <c r="F54" i="2"/>
  <c r="H54" i="2"/>
  <c r="I54" i="2" s="1"/>
  <c r="F53" i="2"/>
  <c r="H53" i="2"/>
  <c r="I53" i="2" s="1"/>
  <c r="F52" i="2"/>
  <c r="H52" i="2"/>
  <c r="I52" i="2" s="1"/>
  <c r="F51" i="2"/>
  <c r="H51" i="2"/>
  <c r="I51" i="2" s="1"/>
  <c r="F50" i="2"/>
  <c r="H50" i="2"/>
  <c r="I50" i="2" s="1"/>
  <c r="F49" i="2"/>
  <c r="H49" i="2"/>
  <c r="I49" i="2" s="1"/>
  <c r="F48" i="2"/>
  <c r="H48" i="2"/>
  <c r="I48" i="2" s="1"/>
  <c r="F47" i="2"/>
  <c r="H47" i="2"/>
  <c r="I47" i="2" s="1"/>
  <c r="F46" i="2"/>
  <c r="H46" i="2"/>
  <c r="I46" i="2" s="1"/>
  <c r="F45" i="2"/>
  <c r="H45" i="2"/>
  <c r="I45" i="2" s="1"/>
  <c r="F44" i="2"/>
  <c r="H44" i="2"/>
  <c r="I44" i="2" s="1"/>
  <c r="F43" i="2"/>
  <c r="H43" i="2"/>
  <c r="I43" i="2" s="1"/>
  <c r="F42" i="2"/>
  <c r="H42" i="2"/>
  <c r="I42" i="2" s="1"/>
  <c r="F41" i="2"/>
  <c r="H41" i="2"/>
  <c r="I41" i="2" s="1"/>
  <c r="F40" i="2"/>
  <c r="H40" i="2"/>
  <c r="I40" i="2" s="1"/>
  <c r="F39" i="2"/>
  <c r="H39" i="2"/>
  <c r="I39" i="2" s="1"/>
  <c r="F38" i="2"/>
  <c r="H38" i="2"/>
  <c r="I38" i="2" s="1"/>
  <c r="F37" i="2"/>
  <c r="H37" i="2"/>
  <c r="I37" i="2" s="1"/>
  <c r="F36" i="2"/>
  <c r="H36" i="2"/>
  <c r="I36" i="2" s="1"/>
  <c r="F35" i="2"/>
  <c r="H35" i="2"/>
  <c r="I35" i="2" s="1"/>
  <c r="H34" i="2"/>
  <c r="I34" i="2" s="1"/>
  <c r="F34" i="2"/>
  <c r="F33" i="2"/>
  <c r="H33" i="2"/>
  <c r="I33" i="2" s="1"/>
  <c r="F32" i="2"/>
  <c r="H32" i="2"/>
  <c r="I32" i="2" s="1"/>
  <c r="F31" i="2"/>
  <c r="H31" i="2"/>
  <c r="I31" i="2" s="1"/>
  <c r="F30" i="2"/>
  <c r="H30" i="2"/>
  <c r="I30" i="2" s="1"/>
  <c r="F29" i="2"/>
  <c r="H29" i="2"/>
  <c r="I29" i="2" s="1"/>
  <c r="F28" i="2"/>
  <c r="H28" i="2"/>
  <c r="I28" i="2" s="1"/>
  <c r="F27" i="2"/>
  <c r="H27" i="2"/>
  <c r="I27" i="2" s="1"/>
  <c r="F26" i="2"/>
  <c r="H26" i="2"/>
  <c r="I26" i="2" s="1"/>
  <c r="F25" i="2"/>
  <c r="H25" i="2"/>
  <c r="I25" i="2" s="1"/>
  <c r="F24" i="2"/>
  <c r="H24" i="2"/>
  <c r="I24" i="2" s="1"/>
  <c r="F23" i="2"/>
  <c r="H23" i="2"/>
  <c r="I23" i="2" s="1"/>
  <c r="F22" i="2"/>
  <c r="H22" i="2"/>
  <c r="I22" i="2" s="1"/>
  <c r="F21" i="2"/>
  <c r="H21" i="2"/>
  <c r="I21" i="2" s="1"/>
  <c r="F20" i="2"/>
  <c r="H20" i="2"/>
  <c r="I20" i="2" s="1"/>
  <c r="F19" i="2"/>
  <c r="H19" i="2"/>
  <c r="I19" i="2" s="1"/>
  <c r="F18" i="2"/>
  <c r="H18" i="2"/>
  <c r="I18" i="2" s="1"/>
  <c r="F17" i="2"/>
  <c r="H17" i="2"/>
  <c r="I17" i="2" s="1"/>
  <c r="H16" i="2"/>
  <c r="I16" i="2" s="1"/>
  <c r="F16" i="2"/>
  <c r="F15" i="2"/>
  <c r="H15" i="2"/>
  <c r="I15" i="2" s="1"/>
  <c r="F14" i="2"/>
  <c r="H14" i="2"/>
  <c r="I14" i="2" s="1"/>
  <c r="F13" i="2"/>
  <c r="H13" i="2"/>
  <c r="I13" i="2" s="1"/>
  <c r="H12" i="2"/>
  <c r="I12" i="2" s="1"/>
  <c r="F12" i="2"/>
  <c r="F11" i="2"/>
  <c r="H11" i="2"/>
  <c r="I11" i="2" s="1"/>
  <c r="F10" i="2"/>
  <c r="H10" i="2"/>
  <c r="I10" i="2" s="1"/>
  <c r="F9" i="2"/>
  <c r="H9" i="2"/>
  <c r="I9" i="2" s="1"/>
  <c r="F8" i="2"/>
  <c r="H8" i="2"/>
  <c r="I8" i="2" s="1"/>
  <c r="F7" i="2"/>
  <c r="H7" i="2"/>
  <c r="I7" i="2" s="1"/>
  <c r="F6" i="2"/>
  <c r="H6" i="2"/>
  <c r="I6" i="2" s="1"/>
  <c r="F5" i="2"/>
  <c r="H5" i="2"/>
  <c r="I5" i="2" s="1"/>
  <c r="F4" i="2"/>
  <c r="H4" i="2"/>
  <c r="I4" i="2" s="1"/>
  <c r="F3" i="2"/>
  <c r="H3" i="2"/>
  <c r="I3" i="2" s="1"/>
  <c r="F2" i="2"/>
  <c r="H2" i="2"/>
  <c r="I2" i="2" s="1"/>
  <c r="Q43" i="1"/>
  <c r="S43" i="1"/>
  <c r="T43" i="1"/>
  <c r="Q41" i="1"/>
  <c r="S41" i="1"/>
  <c r="T41" i="1"/>
  <c r="Q39" i="1"/>
  <c r="S39" i="1"/>
  <c r="T39" i="1"/>
  <c r="Q37" i="1"/>
  <c r="S37" i="1"/>
  <c r="T37" i="1"/>
  <c r="Q35" i="1"/>
  <c r="S35" i="1"/>
  <c r="T35" i="1"/>
  <c r="Q33" i="1"/>
  <c r="T33" i="1" s="1"/>
  <c r="S33" i="1"/>
  <c r="Q31" i="1"/>
  <c r="S31" i="1"/>
  <c r="T31" i="1"/>
  <c r="Q29" i="1"/>
  <c r="S29" i="1"/>
  <c r="T29" i="1"/>
  <c r="Q27" i="1"/>
  <c r="T27" i="1" s="1"/>
  <c r="S27" i="1"/>
  <c r="Q25" i="1"/>
  <c r="S25" i="1"/>
  <c r="T25" i="1"/>
  <c r="AA24" i="1"/>
  <c r="Y26" i="1"/>
  <c r="Y28" i="1"/>
  <c r="Y30" i="1"/>
  <c r="Y32" i="1"/>
  <c r="Y34" i="1"/>
  <c r="AB24" i="1" l="1"/>
  <c r="AA26" i="1"/>
  <c r="AA28" i="1"/>
  <c r="AA30" i="1"/>
  <c r="AA32" i="1"/>
  <c r="AA34" i="1"/>
  <c r="AB26" i="1" l="1"/>
  <c r="AB28" i="1"/>
  <c r="AB30" i="1"/>
  <c r="AB32" i="1"/>
  <c r="AB34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<sst xmlns="http://schemas.openxmlformats.org/spreadsheetml/2006/main" count="263" uniqueCount="213">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</sst>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7660E1F4-A876-4EAB-B83D-91396C0A1C81}"/>
    <cellStyle name="Hyperlink" xfId="2" builtinId="8"/>
    <cellStyle name="Normal" xfId="0" builtinId="0"/>
    <cellStyle name="Normal 3" xfId="3" xr:uid="{9C71E57E-0A54-40BF-8822-5E4F8CDF6A1B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November%2003,%202026%20(version%201)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November%2003,%202026%20(version%201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23b761ee90b6c176e3d51f3aad75c8e094651157402bd854616e422b6a23325d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23b761ee90b6c176e3d51f3aad75c8e094651157402bd854616e422b6a23325d/MASTERCARD%20RATE%20FOR%20TODAY.xlsx?BE5FF5F3" TargetMode="External"/><Relationship Id="rId1" Type="http://schemas.openxmlformats.org/officeDocument/2006/relationships/externalLinkPath" Target="file:///\\BE5FF5F3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1335</v>
          </cell>
          <cell r="H7">
            <v>1365</v>
          </cell>
        </row>
        <row r="9">
          <cell r="G9">
            <v>1.1193</v>
          </cell>
        </row>
        <row r="10">
          <cell r="G10">
            <v>157.83000000000001</v>
          </cell>
        </row>
        <row r="11">
          <cell r="G11">
            <v>1.3414999999999999</v>
          </cell>
        </row>
        <row r="12">
          <cell r="G12">
            <v>0.81779999999999997</v>
          </cell>
        </row>
        <row r="13">
          <cell r="G13">
            <v>16.6145</v>
          </cell>
        </row>
        <row r="14">
          <cell r="G14">
            <v>6.6745000000000001</v>
          </cell>
        </row>
        <row r="15">
          <cell r="G15">
            <v>1.3969</v>
          </cell>
        </row>
        <row r="16">
          <cell r="G16">
            <v>0.69840000000000002</v>
          </cell>
        </row>
        <row r="17">
          <cell r="G17">
            <v>6.6696</v>
          </cell>
        </row>
        <row r="18">
          <cell r="G18">
            <v>6.6711999999999998</v>
          </cell>
        </row>
        <row r="19">
          <cell r="G19">
            <v>1347.5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1545</v>
          </cell>
        </row>
        <row r="3">
          <cell r="A3">
            <v>328</v>
          </cell>
          <cell r="B3">
            <v>209.62</v>
          </cell>
        </row>
        <row r="4">
          <cell r="A4">
            <v>953</v>
          </cell>
          <cell r="B4">
            <v>107.01428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8.0920000000000005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98.883449999999996</v>
          </cell>
        </row>
        <row r="9">
          <cell r="A9">
            <v>72</v>
          </cell>
          <cell r="B9">
            <v>13.820379000000001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33.85</v>
          </cell>
        </row>
        <row r="12">
          <cell r="A12">
            <v>949</v>
          </cell>
          <cell r="B12">
            <v>50.204599999999999</v>
          </cell>
        </row>
        <row r="13">
          <cell r="A13">
            <v>586</v>
          </cell>
          <cell r="B13">
            <v>276.75</v>
          </cell>
        </row>
        <row r="14">
          <cell r="A14">
            <v>702</v>
          </cell>
          <cell r="B14">
            <v>1.2802</v>
          </cell>
        </row>
        <row r="15">
          <cell r="A15">
            <v>524</v>
          </cell>
          <cell r="B15">
            <v>152.06399999999999</v>
          </cell>
        </row>
        <row r="16">
          <cell r="A16">
            <v>50</v>
          </cell>
          <cell r="B16">
            <v>124.700005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12.09</v>
          </cell>
        </row>
        <row r="19">
          <cell r="A19">
            <v>971</v>
          </cell>
          <cell r="B19">
            <v>65.107510000000005</v>
          </cell>
        </row>
        <row r="20">
          <cell r="A20">
            <v>682</v>
          </cell>
          <cell r="B20">
            <v>3.7542</v>
          </cell>
        </row>
        <row r="21">
          <cell r="A21">
            <v>978</v>
          </cell>
          <cell r="B21">
            <v>0.89678000000000002</v>
          </cell>
        </row>
        <row r="22">
          <cell r="A22">
            <v>90</v>
          </cell>
          <cell r="B22">
            <v>7.7964159999999998</v>
          </cell>
        </row>
        <row r="23">
          <cell r="A23">
            <v>157</v>
          </cell>
          <cell r="B23">
            <v>6.6489954000000004</v>
          </cell>
        </row>
        <row r="24">
          <cell r="A24">
            <v>324</v>
          </cell>
          <cell r="B24">
            <v>8836.6029999999992</v>
          </cell>
        </row>
        <row r="25">
          <cell r="A25">
            <v>967</v>
          </cell>
          <cell r="B25">
            <v>20.277391000000001</v>
          </cell>
        </row>
        <row r="26">
          <cell r="A26">
            <v>882</v>
          </cell>
          <cell r="B26">
            <v>2.712771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11903.148999999999</v>
          </cell>
        </row>
        <row r="29">
          <cell r="A29">
            <v>124</v>
          </cell>
          <cell r="B29">
            <v>1.3992</v>
          </cell>
        </row>
        <row r="30">
          <cell r="A30">
            <v>996</v>
          </cell>
          <cell r="B30">
            <v>889.57543999999996</v>
          </cell>
        </row>
        <row r="31">
          <cell r="A31">
            <v>242</v>
          </cell>
          <cell r="B31">
            <v>2.2143480000000002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94.91</v>
          </cell>
        </row>
        <row r="34">
          <cell r="A34">
            <v>985</v>
          </cell>
          <cell r="B34">
            <v>3.9601999999999999</v>
          </cell>
        </row>
        <row r="35">
          <cell r="A35">
            <v>756</v>
          </cell>
          <cell r="B35">
            <v>0.82630000000000003</v>
          </cell>
        </row>
        <row r="36">
          <cell r="A36">
            <v>578</v>
          </cell>
          <cell r="B36">
            <v>9.3033000000000001</v>
          </cell>
        </row>
        <row r="37">
          <cell r="A37">
            <v>516</v>
          </cell>
          <cell r="B37">
            <v>16.731000000000002</v>
          </cell>
        </row>
        <row r="38">
          <cell r="A38">
            <v>238</v>
          </cell>
          <cell r="B38">
            <v>0.74760700000000002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</v>
          </cell>
        </row>
        <row r="41">
          <cell r="A41">
            <v>901</v>
          </cell>
          <cell r="B41">
            <v>32.627870000000001</v>
          </cell>
        </row>
        <row r="42">
          <cell r="A42">
            <v>834</v>
          </cell>
          <cell r="B42">
            <v>2665</v>
          </cell>
        </row>
        <row r="43">
          <cell r="A43">
            <v>952</v>
          </cell>
          <cell r="B43">
            <v>588.24914999999999</v>
          </cell>
        </row>
        <row r="44">
          <cell r="A44">
            <v>360</v>
          </cell>
          <cell r="B44">
            <v>18185</v>
          </cell>
        </row>
        <row r="45">
          <cell r="A45">
            <v>496</v>
          </cell>
          <cell r="B45">
            <v>3605.0001999999999</v>
          </cell>
        </row>
        <row r="46">
          <cell r="A46">
            <v>941</v>
          </cell>
          <cell r="B46">
            <v>105.06140000000001</v>
          </cell>
        </row>
        <row r="47">
          <cell r="A47">
            <v>434</v>
          </cell>
          <cell r="B47">
            <v>6.4259152000000004</v>
          </cell>
        </row>
        <row r="48">
          <cell r="A48">
            <v>930</v>
          </cell>
          <cell r="B48">
            <v>22.126852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95.04</v>
          </cell>
        </row>
        <row r="51">
          <cell r="A51">
            <v>981</v>
          </cell>
          <cell r="B51">
            <v>2.5649999999999999</v>
          </cell>
        </row>
        <row r="52">
          <cell r="A52">
            <v>752</v>
          </cell>
          <cell r="B52">
            <v>9.8621999999999996</v>
          </cell>
        </row>
        <row r="53">
          <cell r="A53">
            <v>116</v>
          </cell>
          <cell r="B53">
            <v>4092.0365999999999</v>
          </cell>
        </row>
        <row r="54">
          <cell r="A54">
            <v>512</v>
          </cell>
          <cell r="B54">
            <v>0.38513999999999998</v>
          </cell>
        </row>
        <row r="55">
          <cell r="A55">
            <v>977</v>
          </cell>
          <cell r="B55">
            <v>1.753949</v>
          </cell>
        </row>
        <row r="56">
          <cell r="A56">
            <v>174</v>
          </cell>
          <cell r="B56">
            <v>441.18682999999999</v>
          </cell>
        </row>
        <row r="57">
          <cell r="A57">
            <v>748</v>
          </cell>
          <cell r="B57">
            <v>16.7226</v>
          </cell>
        </row>
        <row r="58">
          <cell r="A58">
            <v>156</v>
          </cell>
          <cell r="B58">
            <v>6.6513999999999998</v>
          </cell>
        </row>
        <row r="59">
          <cell r="A59">
            <v>96</v>
          </cell>
          <cell r="B59">
            <v>1.2802</v>
          </cell>
        </row>
        <row r="60">
          <cell r="A60">
            <v>788</v>
          </cell>
          <cell r="B60">
            <v>2.9889999999999999</v>
          </cell>
        </row>
        <row r="61">
          <cell r="A61">
            <v>608</v>
          </cell>
          <cell r="B61">
            <v>63.806004000000001</v>
          </cell>
        </row>
        <row r="62">
          <cell r="A62">
            <v>430</v>
          </cell>
          <cell r="B62">
            <v>170.27199999999999</v>
          </cell>
        </row>
        <row r="63">
          <cell r="A63">
            <v>548</v>
          </cell>
          <cell r="B63">
            <v>117.38901</v>
          </cell>
        </row>
        <row r="64">
          <cell r="A64">
            <v>826</v>
          </cell>
          <cell r="B64">
            <v>0.74760700000000002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121.43</v>
          </cell>
        </row>
        <row r="67">
          <cell r="A67">
            <v>208</v>
          </cell>
          <cell r="B67">
            <v>6.7013999999999996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135.99073999999999</v>
          </cell>
        </row>
        <row r="70">
          <cell r="A70">
            <v>933</v>
          </cell>
          <cell r="B70">
            <v>2.9548999999999999</v>
          </cell>
        </row>
        <row r="71">
          <cell r="A71">
            <v>292</v>
          </cell>
          <cell r="B71">
            <v>0.74760700000000002</v>
          </cell>
        </row>
        <row r="72">
          <cell r="A72">
            <v>704</v>
          </cell>
          <cell r="B72">
            <v>25778</v>
          </cell>
        </row>
        <row r="73">
          <cell r="A73">
            <v>426</v>
          </cell>
          <cell r="B73">
            <v>16.7226</v>
          </cell>
        </row>
        <row r="74">
          <cell r="A74">
            <v>230</v>
          </cell>
          <cell r="B74">
            <v>161.99879999999999</v>
          </cell>
        </row>
        <row r="75">
          <cell r="A75">
            <v>392</v>
          </cell>
          <cell r="B75">
            <v>158.03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328.52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3182.99</v>
          </cell>
        </row>
        <row r="80">
          <cell r="A80">
            <v>188</v>
          </cell>
          <cell r="B80">
            <v>457.99997000000002</v>
          </cell>
        </row>
        <row r="81">
          <cell r="A81">
            <v>152</v>
          </cell>
          <cell r="B81">
            <v>990.38</v>
          </cell>
        </row>
        <row r="82">
          <cell r="A82">
            <v>8</v>
          </cell>
          <cell r="B82">
            <v>81.489999999999995</v>
          </cell>
        </row>
        <row r="83">
          <cell r="A83">
            <v>270</v>
          </cell>
          <cell r="B83">
            <v>72.75</v>
          </cell>
        </row>
        <row r="84">
          <cell r="A84">
            <v>929</v>
          </cell>
          <cell r="B84">
            <v>40.401313999999999</v>
          </cell>
        </row>
        <row r="85">
          <cell r="A85">
            <v>566</v>
          </cell>
          <cell r="B85">
            <v>1347.5</v>
          </cell>
        </row>
        <row r="86">
          <cell r="A86">
            <v>404</v>
          </cell>
          <cell r="B86">
            <v>129.96494999999999</v>
          </cell>
        </row>
        <row r="87">
          <cell r="A87">
            <v>108</v>
          </cell>
          <cell r="B87">
            <v>3009.1066999999998</v>
          </cell>
        </row>
        <row r="88">
          <cell r="A88">
            <v>388</v>
          </cell>
          <cell r="B88">
            <v>158.71261999999999</v>
          </cell>
        </row>
        <row r="89">
          <cell r="A89">
            <v>504</v>
          </cell>
          <cell r="B89">
            <v>9.8109999999999999</v>
          </cell>
        </row>
        <row r="90">
          <cell r="A90">
            <v>784</v>
          </cell>
          <cell r="B90">
            <v>3.6737000000000002</v>
          </cell>
        </row>
        <row r="91">
          <cell r="A91">
            <v>604</v>
          </cell>
          <cell r="B91">
            <v>3.4729999999999999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4593.2533999999996</v>
          </cell>
        </row>
        <row r="95">
          <cell r="A95">
            <v>484</v>
          </cell>
          <cell r="B95">
            <v>18.796199999999999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45.534799999999997</v>
          </cell>
        </row>
        <row r="99">
          <cell r="A99">
            <v>800</v>
          </cell>
          <cell r="B99">
            <v>4285.5640000000003</v>
          </cell>
        </row>
        <row r="100">
          <cell r="A100">
            <v>818</v>
          </cell>
          <cell r="B100">
            <v>55.409996</v>
          </cell>
        </row>
        <row r="101">
          <cell r="A101">
            <v>936</v>
          </cell>
          <cell r="B101">
            <v>11.66</v>
          </cell>
        </row>
        <row r="102">
          <cell r="A102">
            <v>344</v>
          </cell>
          <cell r="B102">
            <v>7.8479000000000001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54.827896000000003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22.825901000000002</v>
          </cell>
        </row>
        <row r="108">
          <cell r="A108">
            <v>418</v>
          </cell>
          <cell r="B108">
            <v>22630</v>
          </cell>
        </row>
        <row r="109">
          <cell r="A109">
            <v>858</v>
          </cell>
          <cell r="B109">
            <v>40.22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2317.5088000000001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6.7352495000000001</v>
          </cell>
        </row>
        <row r="114">
          <cell r="A114">
            <v>600</v>
          </cell>
          <cell r="B114">
            <v>5995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4.0780000000000003</v>
          </cell>
        </row>
        <row r="117">
          <cell r="A117">
            <v>144</v>
          </cell>
          <cell r="B117">
            <v>332.5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48.128197</v>
          </cell>
        </row>
        <row r="122">
          <cell r="A122">
            <v>498</v>
          </cell>
          <cell r="B122">
            <v>17.953308</v>
          </cell>
        </row>
        <row r="123">
          <cell r="A123">
            <v>776</v>
          </cell>
          <cell r="B123">
            <v>2.3290335999999998</v>
          </cell>
        </row>
        <row r="124">
          <cell r="A124">
            <v>943</v>
          </cell>
          <cell r="B124">
            <v>63.70176</v>
          </cell>
        </row>
        <row r="125">
          <cell r="A125">
            <v>598</v>
          </cell>
          <cell r="B125">
            <v>4.4782805000000003</v>
          </cell>
        </row>
        <row r="126">
          <cell r="A126">
            <v>654</v>
          </cell>
          <cell r="B126">
            <v>0.74760700000000002</v>
          </cell>
        </row>
        <row r="127">
          <cell r="A127">
            <v>340</v>
          </cell>
          <cell r="B127">
            <v>26.904700999999999</v>
          </cell>
        </row>
        <row r="128">
          <cell r="A128">
            <v>643</v>
          </cell>
          <cell r="B128">
            <v>81.304500000000004</v>
          </cell>
        </row>
        <row r="129">
          <cell r="A129">
            <v>414</v>
          </cell>
          <cell r="B129">
            <v>0.30819999999999997</v>
          </cell>
        </row>
        <row r="130">
          <cell r="A130">
            <v>51</v>
          </cell>
          <cell r="B130">
            <v>359.69997999999998</v>
          </cell>
        </row>
        <row r="131">
          <cell r="A131">
            <v>972</v>
          </cell>
          <cell r="B131">
            <v>9.2121999999999993</v>
          </cell>
        </row>
        <row r="132">
          <cell r="A132">
            <v>398</v>
          </cell>
          <cell r="B132">
            <v>453.73</v>
          </cell>
        </row>
        <row r="133">
          <cell r="A133">
            <v>928</v>
          </cell>
          <cell r="B133">
            <v>889.57543999999996</v>
          </cell>
        </row>
        <row r="134">
          <cell r="A134">
            <v>454</v>
          </cell>
          <cell r="B134">
            <v>1736.4438</v>
          </cell>
        </row>
        <row r="135">
          <cell r="A135">
            <v>158</v>
          </cell>
          <cell r="B135">
            <v>6.6474539999999998</v>
          </cell>
        </row>
        <row r="136">
          <cell r="A136">
            <v>554</v>
          </cell>
          <cell r="B136">
            <v>1.783803</v>
          </cell>
        </row>
        <row r="137">
          <cell r="A137">
            <v>950</v>
          </cell>
          <cell r="B137">
            <v>587.57000000000005</v>
          </cell>
        </row>
        <row r="138">
          <cell r="A138">
            <v>968</v>
          </cell>
          <cell r="B138">
            <v>37.628352999999997</v>
          </cell>
        </row>
        <row r="139">
          <cell r="A139">
            <v>214</v>
          </cell>
          <cell r="B139">
            <v>60.161700000000003</v>
          </cell>
        </row>
        <row r="140">
          <cell r="A140">
            <v>376</v>
          </cell>
          <cell r="B140">
            <v>3.149</v>
          </cell>
        </row>
        <row r="141">
          <cell r="A141">
            <v>36</v>
          </cell>
          <cell r="B141">
            <v>1.4291830000000001</v>
          </cell>
        </row>
        <row r="142">
          <cell r="A142">
            <v>710</v>
          </cell>
          <cell r="B142">
            <v>16.731000000000002</v>
          </cell>
        </row>
        <row r="143">
          <cell r="A143">
            <v>203</v>
          </cell>
          <cell r="B143">
            <v>21.893000000000001</v>
          </cell>
        </row>
        <row r="144">
          <cell r="A144">
            <v>728</v>
          </cell>
          <cell r="B144">
            <v>5753.2393000000002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4.7892999999999999</v>
          </cell>
        </row>
        <row r="148">
          <cell r="A148">
            <v>410</v>
          </cell>
          <cell r="B148">
            <v>1332.0018</v>
          </cell>
        </row>
        <row r="149">
          <cell r="A149">
            <v>706</v>
          </cell>
          <cell r="B149">
            <v>572.24289999999996</v>
          </cell>
        </row>
        <row r="150">
          <cell r="A150">
            <v>690</v>
          </cell>
          <cell r="B150">
            <v>14.528600000000001</v>
          </cell>
        </row>
        <row r="151">
          <cell r="A151">
            <v>986</v>
          </cell>
          <cell r="B151">
            <v>5.4409999999999998</v>
          </cell>
        </row>
        <row r="152">
          <cell r="A152">
            <v>3</v>
          </cell>
          <cell r="B152">
            <v>1469.104</v>
          </cell>
        </row>
        <row r="153">
          <cell r="A153">
            <v>924</v>
          </cell>
          <cell r="B153">
            <v>28.417200000000001</v>
          </cell>
        </row>
        <row r="154">
          <cell r="A154">
            <v>646</v>
          </cell>
          <cell r="B154">
            <v>1483</v>
          </cell>
        </row>
        <row r="155">
          <cell r="A155">
            <v>417</v>
          </cell>
          <cell r="B155">
            <v>87.449799999999996</v>
          </cell>
        </row>
        <row r="156">
          <cell r="A156">
            <v>332</v>
          </cell>
          <cell r="B156">
            <v>131.69210000000001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565F8-296B-4F7C-BF0D-1C316244A337}">
  <dimension ref="A1:AI93"/>
  <sheetViews>
    <sheetView workbookViewId="0">
      <selection activeCell="E12" sqref="E12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46329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1335</v>
      </c>
      <c r="C23" s="8">
        <f>[1]POPULATE!H7</f>
        <v>1365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1365</v>
      </c>
      <c r="Z24" s="19"/>
      <c r="AA24" s="50">
        <f>Y24</f>
        <v>1365</v>
      </c>
      <c r="AB24" s="49">
        <f>AA24</f>
        <v>1365</v>
      </c>
      <c r="AD24" s="4" t="s">
        <v>23</v>
      </c>
    </row>
    <row r="25" spans="1:35" ht="14" x14ac:dyDescent="0.3">
      <c r="A25" s="2" t="s">
        <v>24</v>
      </c>
      <c r="B25" s="8">
        <f>B23*(J25-0.0075)</f>
        <v>1470.9029999999998</v>
      </c>
      <c r="C25" s="8">
        <f>+C23*(K25-0.0055)</f>
        <v>1533.9869999999999</v>
      </c>
      <c r="D25" s="8"/>
      <c r="E25" s="8"/>
      <c r="F25" s="51" t="s">
        <v>25</v>
      </c>
      <c r="G25" s="52">
        <f>[1]POPULATE!G9</f>
        <v>1.1193</v>
      </c>
      <c r="H25" s="53">
        <f>+G25+0.03</f>
        <v>1.1493</v>
      </c>
      <c r="I25" s="53"/>
      <c r="J25" s="45">
        <f>+(G25-($J$17/10000))+0</f>
        <v>1.1093</v>
      </c>
      <c r="K25" s="45">
        <f>+(G25+($K$17/10000))+0</f>
        <v>1.1293</v>
      </c>
      <c r="L25" s="8" t="s">
        <v>26</v>
      </c>
      <c r="M25" s="54"/>
      <c r="N25" s="48"/>
      <c r="O25" s="51" t="s">
        <v>25</v>
      </c>
      <c r="P25" s="52">
        <f>G25</f>
        <v>1.1193</v>
      </c>
      <c r="Q25" s="53">
        <f>+P25+0.03</f>
        <v>1.1493</v>
      </c>
      <c r="R25" s="53"/>
      <c r="S25" s="45">
        <f>+(P25-($S$17/10000))+0</f>
        <v>1.1043000000000001</v>
      </c>
      <c r="T25" s="45">
        <f>+(P25+($T$17/10000))+0</f>
        <v>1.1342999999999999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1.1253</v>
      </c>
      <c r="Y26" s="49">
        <f>$Y$24*X26</f>
        <v>1536.0345</v>
      </c>
      <c r="Z26" s="19"/>
      <c r="AA26" s="56">
        <f>$AA$24*X26</f>
        <v>1536.0345</v>
      </c>
      <c r="AB26" s="56">
        <f>$AB$24*X26</f>
        <v>1536.0345</v>
      </c>
      <c r="AD26" s="4" t="s">
        <v>23</v>
      </c>
    </row>
    <row r="27" spans="1:35" ht="14" x14ac:dyDescent="0.3">
      <c r="A27" s="2" t="s">
        <v>28</v>
      </c>
      <c r="B27" s="8">
        <f>+B23/K27</f>
        <v>8.3526246637051855</v>
      </c>
      <c r="C27" s="8">
        <f>+C23/J27</f>
        <v>8.7036918956832228</v>
      </c>
      <c r="D27" s="23"/>
      <c r="E27" s="59"/>
      <c r="F27" s="51" t="s">
        <v>29</v>
      </c>
      <c r="G27" s="52">
        <f>[1]POPULATE!G10</f>
        <v>157.83000000000001</v>
      </c>
      <c r="H27" s="53">
        <f>+G27+1</f>
        <v>158.83000000000001</v>
      </c>
      <c r="I27" s="17"/>
      <c r="J27" s="8">
        <f>+(G27-($J$17/100))+0</f>
        <v>156.83000000000001</v>
      </c>
      <c r="K27" s="8">
        <f>+(H27+($K$17/100))-0</f>
        <v>159.83000000000001</v>
      </c>
      <c r="L27" s="16" t="s">
        <v>30</v>
      </c>
      <c r="M27" s="16"/>
      <c r="O27" s="51" t="s">
        <v>29</v>
      </c>
      <c r="P27" s="52">
        <f t="shared" ref="P27:P43" si="0">G27</f>
        <v>157.83000000000001</v>
      </c>
      <c r="Q27" s="53">
        <f>+P27+1</f>
        <v>158.83000000000001</v>
      </c>
      <c r="R27" s="17"/>
      <c r="S27" s="8">
        <f>+(P27-($S$17/100))+0</f>
        <v>156.33000000000001</v>
      </c>
      <c r="T27" s="8">
        <f>+(Q27+($T$17/100))-0</f>
        <v>160.33000000000001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1.3474999999999999</v>
      </c>
      <c r="Y28" s="49">
        <f>$Y$24*X28</f>
        <v>1839.3374999999999</v>
      </c>
      <c r="Z28" s="19"/>
      <c r="AA28" s="56">
        <f>$AA$24*X28</f>
        <v>1839.3374999999999</v>
      </c>
      <c r="AB28" s="56">
        <f>$AB$24*X28</f>
        <v>1839.3374999999999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1767.5399999999997</v>
      </c>
      <c r="C29" s="16">
        <f>+C23*(K29-0.0055)</f>
        <v>1837.2899999999997</v>
      </c>
      <c r="D29" s="16"/>
      <c r="E29" s="8"/>
      <c r="F29" s="41" t="s">
        <v>32</v>
      </c>
      <c r="G29" s="52">
        <f>[1]POPULATE!G11</f>
        <v>1.3414999999999999</v>
      </c>
      <c r="H29" s="53">
        <f>+G29+0.03</f>
        <v>1.3714999999999999</v>
      </c>
      <c r="I29" s="53"/>
      <c r="J29" s="45">
        <f>+(G29-($J$17/10000))+0</f>
        <v>1.3314999999999999</v>
      </c>
      <c r="K29" s="45">
        <f>+(G29+($K$17/10000))-0</f>
        <v>1.3514999999999999</v>
      </c>
      <c r="L29" s="16" t="s">
        <v>33</v>
      </c>
      <c r="M29" s="16"/>
      <c r="N29" s="48"/>
      <c r="O29" s="41" t="s">
        <v>32</v>
      </c>
      <c r="P29" s="52">
        <f t="shared" si="0"/>
        <v>1.3414999999999999</v>
      </c>
      <c r="Q29" s="53">
        <f>+P29+0.03</f>
        <v>1.3714999999999999</v>
      </c>
      <c r="R29" s="53"/>
      <c r="S29" s="45">
        <f>+(P29-($S$17/10000))+0</f>
        <v>1.3265</v>
      </c>
      <c r="T29" s="45">
        <f>+(P29+($T$17/10000))-0</f>
        <v>1.3564999999999998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0.81179999999999997</v>
      </c>
      <c r="Y30" s="49">
        <f>$Y$24/X30</f>
        <v>1681.4486326681449</v>
      </c>
      <c r="Z30" s="19"/>
      <c r="AA30" s="56">
        <f>$AA$24/X30</f>
        <v>1681.4486326681449</v>
      </c>
      <c r="AB30" s="56">
        <f>$AB$24/X30</f>
        <v>1681.4486326681449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1612.7083836675527</v>
      </c>
      <c r="C31" s="16">
        <f>+C23/J31</f>
        <v>1689.7746967071057</v>
      </c>
      <c r="D31" s="16"/>
      <c r="E31" s="8"/>
      <c r="F31" s="41" t="s">
        <v>35</v>
      </c>
      <c r="G31" s="52">
        <f>[1]POPULATE!G12</f>
        <v>0.81779999999999997</v>
      </c>
      <c r="H31" s="53">
        <f>+G31+0.04</f>
        <v>0.85780000000000001</v>
      </c>
      <c r="I31" s="53"/>
      <c r="J31" s="45">
        <f>+(G31-($J$17/10000))+0</f>
        <v>0.80779999999999996</v>
      </c>
      <c r="K31" s="45">
        <f>+(G31+($K$17/10000))-0</f>
        <v>0.82779999999999998</v>
      </c>
      <c r="L31" s="16" t="s">
        <v>36</v>
      </c>
      <c r="M31" s="16"/>
      <c r="N31" s="48"/>
      <c r="O31" s="41" t="s">
        <v>35</v>
      </c>
      <c r="P31" s="52">
        <f t="shared" si="0"/>
        <v>0.81779999999999997</v>
      </c>
      <c r="Q31" s="53">
        <f>+P31+0.04</f>
        <v>0.85780000000000001</v>
      </c>
      <c r="R31" s="53"/>
      <c r="S31" s="45">
        <f>+(P31-($S$17/10000))+0</f>
        <v>0.80279999999999996</v>
      </c>
      <c r="T31" s="45">
        <f>+(P31+($T$17/10000))-0</f>
        <v>0.83279999999999998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16.544499999999999</v>
      </c>
      <c r="Y32" s="49">
        <f>$Y$24/X32</f>
        <v>82.50475988999365</v>
      </c>
      <c r="Z32" s="19"/>
      <c r="AA32" s="56">
        <f>$AA$24/X32</f>
        <v>82.50475988999365</v>
      </c>
      <c r="AB32" s="56">
        <f>$AB$24/X32</f>
        <v>82.50475988999365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79.870770887552723</v>
      </c>
      <c r="C33" s="16">
        <f>+C23/J33</f>
        <v>82.629619540543004</v>
      </c>
      <c r="D33" s="16"/>
      <c r="E33" s="8"/>
      <c r="F33" s="66" t="s">
        <v>38</v>
      </c>
      <c r="G33" s="52">
        <f>[1]POPULATE!G13</f>
        <v>16.6145</v>
      </c>
      <c r="H33" s="53">
        <f>+G33+0.04</f>
        <v>16.654499999999999</v>
      </c>
      <c r="I33" s="67"/>
      <c r="J33" s="45">
        <f>+(G33-($J$17/10000))-0.085</f>
        <v>16.519499999999997</v>
      </c>
      <c r="K33" s="45">
        <f>+(H33+($K$17/10000))+0.05</f>
        <v>16.714500000000001</v>
      </c>
      <c r="L33" s="41" t="s">
        <v>39</v>
      </c>
      <c r="M33" s="41"/>
      <c r="N33" s="48"/>
      <c r="O33" s="66" t="s">
        <v>38</v>
      </c>
      <c r="P33" s="52">
        <f t="shared" si="0"/>
        <v>16.6145</v>
      </c>
      <c r="Q33" s="53">
        <f>+P33+0.04</f>
        <v>16.654499999999999</v>
      </c>
      <c r="R33" s="67"/>
      <c r="S33" s="45">
        <f>+(P33-($S$17/10000))-0.085</f>
        <v>16.514499999999998</v>
      </c>
      <c r="T33" s="45">
        <f>+(Q33+($T$17/10000))+0.05</f>
        <v>16.7195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1.3909</v>
      </c>
      <c r="Y34" s="49">
        <f>$Y$24/X34</f>
        <v>981.37896326119778</v>
      </c>
      <c r="Z34" s="19"/>
      <c r="AA34" s="56">
        <f>$AA$24/X34</f>
        <v>981.37896326119778</v>
      </c>
      <c r="AB34" s="56">
        <f>$AB$24/X34</f>
        <v>981.37896326119778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199.71576034108759</v>
      </c>
      <c r="C35" s="16">
        <f>+C23/J35</f>
        <v>204.81656538374972</v>
      </c>
      <c r="D35" s="16"/>
      <c r="E35" s="8"/>
      <c r="F35" s="66" t="s">
        <v>42</v>
      </c>
      <c r="G35" s="52">
        <f>[1]POPULATE!G14</f>
        <v>6.6745000000000001</v>
      </c>
      <c r="H35" s="53">
        <f>+G35+0.04</f>
        <v>6.7145000000000001</v>
      </c>
      <c r="I35" s="67"/>
      <c r="J35" s="45">
        <f>+(G35-($J$17/10000))-0</f>
        <v>6.6645000000000003</v>
      </c>
      <c r="K35" s="45">
        <f>+(G35+($K$17/10000))-0</f>
        <v>6.6844999999999999</v>
      </c>
      <c r="L35" s="16" t="s">
        <v>43</v>
      </c>
      <c r="M35" s="16"/>
      <c r="N35" s="48"/>
      <c r="O35" s="66" t="s">
        <v>42</v>
      </c>
      <c r="P35" s="52">
        <f t="shared" si="0"/>
        <v>6.6745000000000001</v>
      </c>
      <c r="Q35" s="53">
        <f>+P35+0.04</f>
        <v>6.7145000000000001</v>
      </c>
      <c r="R35" s="67"/>
      <c r="S35" s="45">
        <f>+(P35-($S$17/10000))-0</f>
        <v>6.6595000000000004</v>
      </c>
      <c r="T35" s="45">
        <f>+(P35+($T$17/10000))-0</f>
        <v>6.6894999999999998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948.89473310114431</v>
      </c>
      <c r="C37" s="16">
        <f>+C23/J37</f>
        <v>984.20938784339171</v>
      </c>
      <c r="D37" s="16"/>
      <c r="E37" s="8"/>
      <c r="F37" s="66" t="s">
        <v>44</v>
      </c>
      <c r="G37" s="52">
        <f>[1]POPULATE!G15</f>
        <v>1.3969</v>
      </c>
      <c r="H37" s="53">
        <f>+G37+0.04</f>
        <v>1.4369000000000001</v>
      </c>
      <c r="I37" s="69"/>
      <c r="J37" s="45">
        <f>+(G37-($J$17/10000))-0</f>
        <v>1.3869</v>
      </c>
      <c r="K37" s="45">
        <f>+(G37+($K$17/10000))-0</f>
        <v>1.4069</v>
      </c>
      <c r="L37" s="16" t="s">
        <v>45</v>
      </c>
      <c r="M37" s="16"/>
      <c r="N37" s="48"/>
      <c r="O37" s="66" t="s">
        <v>44</v>
      </c>
      <c r="P37" s="52">
        <f t="shared" si="0"/>
        <v>1.3969</v>
      </c>
      <c r="Q37" s="53">
        <f>+P37+0.04</f>
        <v>1.4369000000000001</v>
      </c>
      <c r="R37" s="69"/>
      <c r="S37" s="45">
        <f>+(P37-($S$17/10000))-0</f>
        <v>1.3819000000000001</v>
      </c>
      <c r="T37" s="45">
        <f>+(P37+($T$17/10000))-0</f>
        <v>1.4118999999999999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919.01400000000001</v>
      </c>
      <c r="C39" s="8">
        <f>+C23*K39</f>
        <v>966.96600000000001</v>
      </c>
      <c r="D39" s="8"/>
      <c r="E39" s="8"/>
      <c r="F39" s="66" t="s">
        <v>47</v>
      </c>
      <c r="G39" s="52">
        <f>[1]POPULATE!G16</f>
        <v>0.69840000000000002</v>
      </c>
      <c r="H39" s="53">
        <f>+G39+0.04</f>
        <v>0.73840000000000006</v>
      </c>
      <c r="I39" s="67"/>
      <c r="J39" s="45">
        <f>+(G39-($J$17/10000))+0</f>
        <v>0.68840000000000001</v>
      </c>
      <c r="K39" s="45">
        <f>+(G39+($K$17/10000))-0</f>
        <v>0.70840000000000003</v>
      </c>
      <c r="L39" s="8" t="s">
        <v>48</v>
      </c>
      <c r="M39" s="8"/>
      <c r="N39" s="48"/>
      <c r="O39" s="66" t="s">
        <v>47</v>
      </c>
      <c r="P39" s="52">
        <f t="shared" si="0"/>
        <v>0.69840000000000002</v>
      </c>
      <c r="Q39" s="53">
        <f>+P39+0.04</f>
        <v>0.73840000000000006</v>
      </c>
      <c r="R39" s="67"/>
      <c r="S39" s="45">
        <f>+(P39-($S$17/10000))+0</f>
        <v>0.68340000000000001</v>
      </c>
      <c r="T39" s="45">
        <f>+(P39+($T$17/10000))-0</f>
        <v>0.71340000000000003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199.86226720162884</v>
      </c>
      <c r="C41" s="8">
        <f>+C23/J41</f>
        <v>204.9672653012193</v>
      </c>
      <c r="D41" s="8"/>
      <c r="E41" s="8"/>
      <c r="F41" s="66" t="s">
        <v>50</v>
      </c>
      <c r="G41" s="52">
        <f>[1]POPULATE!G17</f>
        <v>6.6696</v>
      </c>
      <c r="H41" s="53">
        <f>+G41+0.04</f>
        <v>6.7096</v>
      </c>
      <c r="I41" s="67"/>
      <c r="J41" s="23">
        <f>+(G41-($J$17/10000))+0</f>
        <v>6.6596000000000002</v>
      </c>
      <c r="K41" s="23">
        <f>+(G41+($K$17/10000))-0</f>
        <v>6.6795999999999998</v>
      </c>
      <c r="L41" s="8" t="s">
        <v>51</v>
      </c>
      <c r="M41" s="8"/>
      <c r="N41" s="48"/>
      <c r="O41" s="66" t="s">
        <v>50</v>
      </c>
      <c r="P41" s="52">
        <f t="shared" si="0"/>
        <v>6.6696</v>
      </c>
      <c r="Q41" s="53">
        <f>+P41+0.04</f>
        <v>6.7096</v>
      </c>
      <c r="R41" s="67"/>
      <c r="S41" s="23">
        <f>+(P41-($S$17/10000))+0</f>
        <v>6.6546000000000003</v>
      </c>
      <c r="T41" s="23">
        <f>+(P41+($T$17/10000))-0</f>
        <v>6.6845999999999997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199.81440459797642</v>
      </c>
      <c r="C43" s="8">
        <f>+C23/J43</f>
        <v>204.91803278688525</v>
      </c>
      <c r="D43" s="35"/>
      <c r="E43" s="8"/>
      <c r="F43" s="8" t="s">
        <v>53</v>
      </c>
      <c r="G43" s="52">
        <f>[1]POPULATE!G18</f>
        <v>6.6711999999999998</v>
      </c>
      <c r="H43" s="53">
        <f>+G43+0.04</f>
        <v>6.7111999999999998</v>
      </c>
      <c r="I43" s="16"/>
      <c r="J43" s="23">
        <f>+(G43-($J$17/10000))+0</f>
        <v>6.6612</v>
      </c>
      <c r="K43" s="23">
        <f>+(G43+($K$17/10000))-0</f>
        <v>6.6811999999999996</v>
      </c>
      <c r="L43" s="76"/>
      <c r="M43" s="76"/>
      <c r="N43" s="48"/>
      <c r="O43" s="8" t="s">
        <v>53</v>
      </c>
      <c r="P43" s="52">
        <f t="shared" si="0"/>
        <v>6.6711999999999998</v>
      </c>
      <c r="Q43" s="53">
        <f>+P43+0.04</f>
        <v>6.7111999999999998</v>
      </c>
      <c r="R43" s="16"/>
      <c r="S43" s="23">
        <f>+(P43-($S$17/10000))+0</f>
        <v>6.6562000000000001</v>
      </c>
      <c r="T43" s="23">
        <f>+(P43+($T$17/10000))-0</f>
        <v>6.6861999999999995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1383.63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1578.03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1831.64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203.65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84.24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8.5500000000000007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1347.5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552B-69E2-4240-B83F-8740E6B40A10}">
  <dimension ref="A1:U160"/>
  <sheetViews>
    <sheetView tabSelected="1" topLeftCell="B1" workbookViewId="0">
      <selection activeCell="G31" sqref="G31"/>
    </sheetView>
  </sheetViews>
  <sheetFormatPr defaultColWidth="15.36328125" defaultRowHeight="12.5" x14ac:dyDescent="0.25"/>
  <cols>
    <col min="1" max="1" width="13.453125" style="114" hidden="1" customWidth="1"/>
    <col min="2" max="2" width="15.36328125" style="114"/>
    <col min="3" max="3" width="17.26953125" style="114" hidden="1" customWidth="1"/>
    <col min="4" max="4" width="18.36328125" style="114" hidden="1" customWidth="1"/>
    <col min="5" max="5" width="16.7265625" style="114" hidden="1" customWidth="1"/>
    <col min="6" max="7" width="15.36328125" style="114"/>
    <col min="8" max="9" width="0" style="114" hidden="1" customWidth="1"/>
    <col min="10" max="16384" width="15.36328125" style="114"/>
  </cols>
  <sheetData>
    <row r="1" spans="1:21" ht="26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1365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0.30819999999999997</v>
      </c>
      <c r="D2" s="115">
        <f>C2*0.01</f>
        <v>3.0819999999999997E-3</v>
      </c>
      <c r="E2" s="116">
        <f>C2-D2</f>
        <v>0.305118</v>
      </c>
      <c r="F2" s="117">
        <f>E2</f>
        <v>0.305118</v>
      </c>
      <c r="G2" s="112"/>
      <c r="H2" s="118">
        <f>(1/E2)-(1/C2)</f>
        <v>3.2774205389390243E-2</v>
      </c>
      <c r="I2" s="118">
        <f>H2*1000</f>
        <v>32.774205389390247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>C3*0.01</f>
        <v>3.7704000000000001E-3</v>
      </c>
      <c r="E3" s="116">
        <f t="shared" ref="E3:E66" si="0">C3-D3</f>
        <v>0.37326959999999998</v>
      </c>
      <c r="F3" s="117">
        <f t="shared" ref="F3:F66" si="1">E3</f>
        <v>0.37326959999999998</v>
      </c>
      <c r="G3" s="112"/>
      <c r="H3" s="118">
        <f t="shared" ref="H3:H66" si="2">(1/E3)-(1/C3)</f>
        <v>2.6790287770555032E-2</v>
      </c>
      <c r="I3" s="118">
        <f t="shared" ref="I3:I66" si="3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0.38513999999999998</v>
      </c>
      <c r="D4" s="115">
        <f>C4*0.01</f>
        <v>3.8514E-3</v>
      </c>
      <c r="E4" s="116">
        <f t="shared" si="0"/>
        <v>0.38128859999999998</v>
      </c>
      <c r="F4" s="117">
        <f t="shared" si="1"/>
        <v>0.38128859999999998</v>
      </c>
      <c r="G4" s="112"/>
      <c r="H4" s="118">
        <f t="shared" si="2"/>
        <v>2.6226852835358638E-2</v>
      </c>
      <c r="I4" s="118">
        <f t="shared" si="3"/>
        <v>26.226852835358638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0"/>
        <v>0.70289999999999997</v>
      </c>
      <c r="F5" s="117">
        <f t="shared" si="1"/>
        <v>0.70289999999999997</v>
      </c>
      <c r="G5" s="112"/>
      <c r="H5" s="118">
        <f t="shared" si="2"/>
        <v>1.4226774790154995E-2</v>
      </c>
      <c r="I5" s="118">
        <f t="shared" si="3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0.74760700000000002</v>
      </c>
      <c r="D6" s="115">
        <f t="shared" ref="D6:D11" si="4">C6*0.015</f>
        <v>1.1214105E-2</v>
      </c>
      <c r="E6" s="116">
        <f t="shared" si="0"/>
        <v>0.73639289500000005</v>
      </c>
      <c r="F6" s="117">
        <f t="shared" si="1"/>
        <v>0.73639289500000005</v>
      </c>
      <c r="G6" s="119"/>
      <c r="H6" s="118">
        <f t="shared" si="2"/>
        <v>2.036956100723919E-2</v>
      </c>
      <c r="I6" s="118">
        <f t="shared" si="3"/>
        <v>20.369561007239191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0.74760700000000002</v>
      </c>
      <c r="D7" s="115">
        <f t="shared" si="4"/>
        <v>1.1214105E-2</v>
      </c>
      <c r="E7" s="116">
        <f t="shared" si="0"/>
        <v>0.73639289500000005</v>
      </c>
      <c r="F7" s="117">
        <f t="shared" si="1"/>
        <v>0.73639289500000005</v>
      </c>
      <c r="G7" s="112"/>
      <c r="H7" s="118">
        <f t="shared" si="2"/>
        <v>2.036956100723919E-2</v>
      </c>
      <c r="I7" s="118">
        <f t="shared" si="3"/>
        <v>20.369561007239191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0.74760700000000002</v>
      </c>
      <c r="D8" s="115">
        <f t="shared" si="4"/>
        <v>1.1214105E-2</v>
      </c>
      <c r="E8" s="116">
        <f t="shared" si="0"/>
        <v>0.73639289500000005</v>
      </c>
      <c r="F8" s="117">
        <f t="shared" si="1"/>
        <v>0.73639289500000005</v>
      </c>
      <c r="G8" s="112"/>
      <c r="H8" s="118">
        <f t="shared" si="2"/>
        <v>2.036956100723919E-2</v>
      </c>
      <c r="I8" s="118">
        <f t="shared" si="3"/>
        <v>20.369561007239191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0.74760700000000002</v>
      </c>
      <c r="D9" s="115">
        <f t="shared" si="4"/>
        <v>1.1214105E-2</v>
      </c>
      <c r="E9" s="116">
        <f t="shared" si="0"/>
        <v>0.73639289500000005</v>
      </c>
      <c r="F9" s="117">
        <f t="shared" si="1"/>
        <v>0.73639289500000005</v>
      </c>
      <c r="G9" s="112"/>
      <c r="H9" s="118">
        <f t="shared" si="2"/>
        <v>2.036956100723919E-2</v>
      </c>
      <c r="I9" s="118">
        <f t="shared" si="3"/>
        <v>20.369561007239191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0.82630000000000003</v>
      </c>
      <c r="D10" s="115">
        <f t="shared" si="4"/>
        <v>1.2394499999999999E-2</v>
      </c>
      <c r="E10" s="116">
        <f t="shared" si="0"/>
        <v>0.81390550000000006</v>
      </c>
      <c r="F10" s="117">
        <f t="shared" si="1"/>
        <v>0.81390550000000006</v>
      </c>
      <c r="G10" s="112"/>
      <c r="H10" s="118">
        <f t="shared" si="2"/>
        <v>1.8429657988550341E-2</v>
      </c>
      <c r="I10" s="118">
        <f t="shared" si="3"/>
        <v>18.429657988550339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4"/>
        <v>1.2499995E-2</v>
      </c>
      <c r="E11" s="116">
        <f t="shared" si="0"/>
        <v>0.820833005</v>
      </c>
      <c r="F11" s="117">
        <f t="shared" si="1"/>
        <v>0.820833005</v>
      </c>
      <c r="G11" s="112"/>
      <c r="H11" s="118">
        <f t="shared" si="2"/>
        <v>1.8274118984774601E-2</v>
      </c>
      <c r="I11" s="118">
        <f t="shared" si="3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0.89678000000000002</v>
      </c>
      <c r="D12" s="115">
        <f t="shared" ref="D12:D28" si="5">C12*0.025</f>
        <v>2.2419500000000002E-2</v>
      </c>
      <c r="E12" s="116">
        <f t="shared" si="0"/>
        <v>0.87436049999999998</v>
      </c>
      <c r="F12" s="117">
        <f t="shared" si="1"/>
        <v>0.87436049999999998</v>
      </c>
      <c r="G12" s="112"/>
      <c r="H12" s="118">
        <f t="shared" si="2"/>
        <v>2.8592325476734182E-2</v>
      </c>
      <c r="I12" s="118">
        <f t="shared" si="3"/>
        <v>28.592325476734182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5"/>
        <v>2.5000000000000001E-2</v>
      </c>
      <c r="E13" s="116">
        <f t="shared" si="0"/>
        <v>0.97499999999999998</v>
      </c>
      <c r="F13" s="117">
        <f t="shared" si="1"/>
        <v>0.97499999999999998</v>
      </c>
      <c r="G13" s="112"/>
      <c r="H13" s="118">
        <f t="shared" si="2"/>
        <v>2.5641025641025772E-2</v>
      </c>
      <c r="I13" s="118">
        <f t="shared" si="3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5"/>
        <v>2.5000000000000001E-2</v>
      </c>
      <c r="E14" s="116">
        <f t="shared" si="0"/>
        <v>0.97499999999999998</v>
      </c>
      <c r="F14" s="117">
        <f t="shared" si="1"/>
        <v>0.97499999999999998</v>
      </c>
      <c r="G14" s="112"/>
      <c r="H14" s="118">
        <f t="shared" si="2"/>
        <v>2.5641025641025772E-2</v>
      </c>
      <c r="I14" s="118">
        <f t="shared" si="3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5"/>
        <v>2.5000000000000001E-2</v>
      </c>
      <c r="E15" s="116">
        <f t="shared" si="0"/>
        <v>0.97499999999999998</v>
      </c>
      <c r="F15" s="117">
        <f t="shared" si="1"/>
        <v>0.97499999999999998</v>
      </c>
      <c r="G15" s="112"/>
      <c r="H15" s="118">
        <f t="shared" si="2"/>
        <v>2.5641025641025772E-2</v>
      </c>
      <c r="I15" s="118">
        <f t="shared" si="3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1.2802</v>
      </c>
      <c r="D16" s="115">
        <f t="shared" si="5"/>
        <v>3.2004999999999999E-2</v>
      </c>
      <c r="E16" s="116">
        <f t="shared" si="0"/>
        <v>1.2481949999999999</v>
      </c>
      <c r="F16" s="117">
        <f t="shared" si="1"/>
        <v>1.2481949999999999</v>
      </c>
      <c r="G16" s="112"/>
      <c r="H16" s="118">
        <f t="shared" si="2"/>
        <v>2.0028921763025953E-2</v>
      </c>
      <c r="I16" s="118">
        <f t="shared" si="3"/>
        <v>20.028921763025952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1.2802</v>
      </c>
      <c r="D17" s="115">
        <f t="shared" si="5"/>
        <v>3.2004999999999999E-2</v>
      </c>
      <c r="E17" s="116">
        <f t="shared" si="0"/>
        <v>1.2481949999999999</v>
      </c>
      <c r="F17" s="117">
        <f t="shared" si="1"/>
        <v>1.2481949999999999</v>
      </c>
      <c r="G17" s="112"/>
      <c r="H17" s="118">
        <f t="shared" si="2"/>
        <v>2.0028921763025953E-2</v>
      </c>
      <c r="I17" s="118">
        <f t="shared" si="3"/>
        <v>20.028921763025952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1.3992</v>
      </c>
      <c r="D18" s="115">
        <f t="shared" si="5"/>
        <v>3.4980000000000004E-2</v>
      </c>
      <c r="E18" s="116">
        <f t="shared" si="0"/>
        <v>1.36422</v>
      </c>
      <c r="F18" s="117">
        <f t="shared" si="1"/>
        <v>1.36422</v>
      </c>
      <c r="G18" s="112"/>
      <c r="H18" s="118">
        <f t="shared" si="2"/>
        <v>1.8325490023603175E-2</v>
      </c>
      <c r="I18" s="118">
        <f t="shared" si="3"/>
        <v>18.325490023603173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1.4291830000000001</v>
      </c>
      <c r="D19" s="115">
        <f t="shared" si="5"/>
        <v>3.5729575000000006E-2</v>
      </c>
      <c r="E19" s="116">
        <f t="shared" si="0"/>
        <v>1.3934534250000001</v>
      </c>
      <c r="F19" s="117">
        <f t="shared" si="1"/>
        <v>1.3934534250000001</v>
      </c>
      <c r="G19" s="112"/>
      <c r="H19" s="118">
        <f t="shared" si="2"/>
        <v>1.7941037390610926E-2</v>
      </c>
      <c r="I19" s="118">
        <f t="shared" si="3"/>
        <v>17.941037390610926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5"/>
        <v>4.2500000000000003E-2</v>
      </c>
      <c r="E20" s="116">
        <f t="shared" si="0"/>
        <v>1.6575</v>
      </c>
      <c r="F20" s="117">
        <f t="shared" si="1"/>
        <v>1.6575</v>
      </c>
      <c r="G20" s="112"/>
      <c r="H20" s="118">
        <f t="shared" si="2"/>
        <v>1.5082956259426794E-2</v>
      </c>
      <c r="I20" s="118">
        <f t="shared" si="3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1.753949</v>
      </c>
      <c r="D21" s="115">
        <f t="shared" si="5"/>
        <v>4.3848725000000005E-2</v>
      </c>
      <c r="E21" s="116">
        <f t="shared" si="0"/>
        <v>1.7101002750000001</v>
      </c>
      <c r="F21" s="117">
        <f t="shared" si="1"/>
        <v>1.7101002750000001</v>
      </c>
      <c r="G21" s="112"/>
      <c r="H21" s="118">
        <f t="shared" si="2"/>
        <v>1.461902577613472E-2</v>
      </c>
      <c r="I21" s="118">
        <f t="shared" si="3"/>
        <v>14.61902577613472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1.783803</v>
      </c>
      <c r="D22" s="115">
        <f t="shared" si="5"/>
        <v>4.4595075000000005E-2</v>
      </c>
      <c r="E22" s="116">
        <f t="shared" si="0"/>
        <v>1.7392079250000001</v>
      </c>
      <c r="F22" s="117">
        <f t="shared" si="1"/>
        <v>1.7392079250000001</v>
      </c>
      <c r="G22" s="112"/>
      <c r="H22" s="118">
        <f t="shared" si="2"/>
        <v>1.4374359523459446E-2</v>
      </c>
      <c r="I22" s="118">
        <f t="shared" si="3"/>
        <v>14.374359523459447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5"/>
        <v>4.4750000000000005E-2</v>
      </c>
      <c r="E23" s="116">
        <f t="shared" si="0"/>
        <v>1.74525</v>
      </c>
      <c r="F23" s="117">
        <f t="shared" si="1"/>
        <v>1.74525</v>
      </c>
      <c r="G23" s="112"/>
      <c r="H23" s="118">
        <f t="shared" si="2"/>
        <v>1.4324595330181933E-2</v>
      </c>
      <c r="I23" s="118">
        <f t="shared" si="3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5"/>
        <v>4.4750000000000005E-2</v>
      </c>
      <c r="E24" s="116">
        <f t="shared" si="0"/>
        <v>1.74525</v>
      </c>
      <c r="F24" s="117">
        <f t="shared" si="1"/>
        <v>1.74525</v>
      </c>
      <c r="G24" s="112"/>
      <c r="H24" s="118">
        <f t="shared" si="2"/>
        <v>1.4324595330181933E-2</v>
      </c>
      <c r="I24" s="118">
        <f t="shared" si="3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5"/>
        <v>4.9750000000000003E-2</v>
      </c>
      <c r="E25" s="116">
        <f t="shared" si="0"/>
        <v>1.94025</v>
      </c>
      <c r="F25" s="117">
        <f t="shared" si="1"/>
        <v>1.94025</v>
      </c>
      <c r="G25" s="112"/>
      <c r="H25" s="118">
        <f t="shared" si="2"/>
        <v>1.2884937508053085E-2</v>
      </c>
      <c r="I25" s="118">
        <f t="shared" si="3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5"/>
        <v>0.05</v>
      </c>
      <c r="E26" s="116">
        <f t="shared" si="0"/>
        <v>1.95</v>
      </c>
      <c r="F26" s="117">
        <f t="shared" si="1"/>
        <v>1.95</v>
      </c>
      <c r="G26" s="112"/>
      <c r="H26" s="118">
        <f t="shared" si="2"/>
        <v>1.2820512820512886E-2</v>
      </c>
      <c r="I26" s="118">
        <f t="shared" si="3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2.2143480000000002</v>
      </c>
      <c r="D27" s="115">
        <f t="shared" si="5"/>
        <v>5.5358700000000011E-2</v>
      </c>
      <c r="E27" s="116">
        <f t="shared" si="0"/>
        <v>2.1589893</v>
      </c>
      <c r="F27" s="117">
        <f t="shared" si="1"/>
        <v>2.1589893</v>
      </c>
      <c r="G27" s="112"/>
      <c r="H27" s="118">
        <f t="shared" si="2"/>
        <v>1.1579492311518225E-2</v>
      </c>
      <c r="I27" s="118">
        <f t="shared" si="3"/>
        <v>11.579492311518225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2.3290335999999998</v>
      </c>
      <c r="D28" s="115">
        <f t="shared" si="5"/>
        <v>5.8225840000000001E-2</v>
      </c>
      <c r="E28" s="116">
        <f t="shared" si="0"/>
        <v>2.2708077599999998</v>
      </c>
      <c r="F28" s="117">
        <f t="shared" si="1"/>
        <v>2.2708077599999998</v>
      </c>
      <c r="G28" s="112"/>
      <c r="H28" s="118">
        <f t="shared" si="2"/>
        <v>1.1009298294805903E-2</v>
      </c>
      <c r="I28" s="118">
        <f t="shared" si="3"/>
        <v>11.009298294805902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2.5649999999999999</v>
      </c>
      <c r="D29" s="115">
        <f t="shared" ref="D29:D34" si="6">C29*0.03</f>
        <v>7.6949999999999991E-2</v>
      </c>
      <c r="E29" s="116">
        <f t="shared" si="0"/>
        <v>2.4880499999999999</v>
      </c>
      <c r="F29" s="117">
        <f t="shared" si="1"/>
        <v>2.4880499999999999</v>
      </c>
      <c r="G29" s="112"/>
      <c r="H29" s="118">
        <f t="shared" si="2"/>
        <v>1.2057635497678909E-2</v>
      </c>
      <c r="I29" s="118">
        <f t="shared" si="3"/>
        <v>12.057635497678909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2.712771</v>
      </c>
      <c r="D30" s="115">
        <f t="shared" si="6"/>
        <v>8.1383129999999998E-2</v>
      </c>
      <c r="E30" s="116">
        <f t="shared" si="0"/>
        <v>2.6313878700000002</v>
      </c>
      <c r="F30" s="117">
        <f t="shared" si="1"/>
        <v>2.6313878700000002</v>
      </c>
      <c r="G30" s="112"/>
      <c r="H30" s="118">
        <f t="shared" si="2"/>
        <v>1.1400827807266589E-2</v>
      </c>
      <c r="I30" s="118">
        <f t="shared" si="3"/>
        <v>11.400827807266589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6"/>
        <v>8.0645999999999995E-2</v>
      </c>
      <c r="E31" s="116">
        <f t="shared" si="0"/>
        <v>2.6075540000000004</v>
      </c>
      <c r="F31" s="117">
        <f t="shared" si="1"/>
        <v>2.6075540000000004</v>
      </c>
      <c r="G31" s="112"/>
      <c r="H31" s="118">
        <f t="shared" si="2"/>
        <v>1.150503498681138E-2</v>
      </c>
      <c r="I31" s="118">
        <f t="shared" si="3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2.9548999999999999</v>
      </c>
      <c r="D32" s="115">
        <f t="shared" si="6"/>
        <v>8.864699999999999E-2</v>
      </c>
      <c r="E32" s="116">
        <f t="shared" si="0"/>
        <v>2.8662529999999999</v>
      </c>
      <c r="F32" s="117">
        <f t="shared" si="1"/>
        <v>2.8662529999999999</v>
      </c>
      <c r="G32" s="112"/>
      <c r="H32" s="118">
        <f t="shared" si="2"/>
        <v>1.0466626637634535E-2</v>
      </c>
      <c r="I32" s="118">
        <f t="shared" si="3"/>
        <v>10.466626637634535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2.9889999999999999</v>
      </c>
      <c r="D33" s="115">
        <f t="shared" si="6"/>
        <v>8.967E-2</v>
      </c>
      <c r="E33" s="116">
        <f t="shared" si="0"/>
        <v>2.89933</v>
      </c>
      <c r="F33" s="117">
        <f t="shared" si="1"/>
        <v>2.89933</v>
      </c>
      <c r="G33" s="112"/>
      <c r="H33" s="118">
        <f t="shared" si="2"/>
        <v>1.0347218150400239E-2</v>
      </c>
      <c r="I33" s="118">
        <f t="shared" si="3"/>
        <v>10.34721815040024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3.149</v>
      </c>
      <c r="D34" s="115">
        <f t="shared" si="6"/>
        <v>9.4469999999999998E-2</v>
      </c>
      <c r="E34" s="116">
        <f t="shared" si="0"/>
        <v>3.0545300000000002</v>
      </c>
      <c r="F34" s="117">
        <f t="shared" si="1"/>
        <v>3.0545300000000002</v>
      </c>
      <c r="G34" s="112"/>
      <c r="H34" s="118">
        <f t="shared" si="2"/>
        <v>9.82147826343166E-3</v>
      </c>
      <c r="I34" s="118">
        <f t="shared" si="3"/>
        <v>9.8214782634316595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3.4729999999999999</v>
      </c>
      <c r="D35" s="115">
        <f>C35*0.035</f>
        <v>0.12155500000000001</v>
      </c>
      <c r="E35" s="116">
        <f t="shared" si="0"/>
        <v>3.351445</v>
      </c>
      <c r="F35" s="117">
        <f t="shared" si="1"/>
        <v>3.351445</v>
      </c>
      <c r="G35" s="112"/>
      <c r="H35" s="118">
        <f t="shared" si="2"/>
        <v>1.0443256565451586E-2</v>
      </c>
      <c r="I35" s="118">
        <f t="shared" si="3"/>
        <v>10.443256565451586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7">C36*0.035</f>
        <v>0.12267500000000001</v>
      </c>
      <c r="E36" s="116">
        <f t="shared" si="0"/>
        <v>3.3823249999999998</v>
      </c>
      <c r="F36" s="117">
        <f t="shared" si="1"/>
        <v>3.3823249999999998</v>
      </c>
      <c r="G36" s="112"/>
      <c r="H36" s="118">
        <f t="shared" si="2"/>
        <v>1.0347911569704271E-2</v>
      </c>
      <c r="I36" s="118">
        <f t="shared" si="3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7"/>
        <v>0.12740000000000001</v>
      </c>
      <c r="E37" s="116">
        <f t="shared" si="0"/>
        <v>3.5125999999999999</v>
      </c>
      <c r="F37" s="117">
        <f t="shared" si="1"/>
        <v>3.5125999999999999</v>
      </c>
      <c r="G37" s="112"/>
      <c r="H37" s="118">
        <f t="shared" si="2"/>
        <v>9.9641291351136307E-3</v>
      </c>
      <c r="I37" s="118">
        <f t="shared" si="3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3.6737000000000002</v>
      </c>
      <c r="D38" s="115">
        <f t="shared" si="7"/>
        <v>0.12857950000000001</v>
      </c>
      <c r="E38" s="116">
        <f t="shared" si="0"/>
        <v>3.5451205000000003</v>
      </c>
      <c r="F38" s="117">
        <f t="shared" si="1"/>
        <v>3.5451205000000003</v>
      </c>
      <c r="G38" s="112"/>
      <c r="H38" s="118">
        <f t="shared" si="2"/>
        <v>9.872725059698273E-3</v>
      </c>
      <c r="I38" s="118">
        <f t="shared" si="3"/>
        <v>9.8727250596982721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3.7542</v>
      </c>
      <c r="D39" s="115">
        <f t="shared" si="7"/>
        <v>0.13139700000000001</v>
      </c>
      <c r="E39" s="116">
        <f t="shared" si="0"/>
        <v>3.6228029999999998</v>
      </c>
      <c r="F39" s="117">
        <f t="shared" si="1"/>
        <v>3.6228029999999998</v>
      </c>
      <c r="G39" s="112"/>
      <c r="H39" s="118">
        <f t="shared" si="2"/>
        <v>9.6610276628346092E-3</v>
      </c>
      <c r="I39" s="118">
        <f t="shared" si="3"/>
        <v>9.6610276628346092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3.9601999999999999</v>
      </c>
      <c r="D40" s="115">
        <f t="shared" si="7"/>
        <v>0.13860700000000001</v>
      </c>
      <c r="E40" s="116">
        <f t="shared" si="0"/>
        <v>3.821593</v>
      </c>
      <c r="F40" s="117">
        <f t="shared" si="1"/>
        <v>3.821593</v>
      </c>
      <c r="G40" s="112"/>
      <c r="H40" s="118">
        <f t="shared" si="2"/>
        <v>9.1584844330623305E-3</v>
      </c>
      <c r="I40" s="118">
        <f t="shared" si="3"/>
        <v>9.1584844330623305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4.0780000000000003</v>
      </c>
      <c r="D41" s="115">
        <f t="shared" si="7"/>
        <v>0.14273000000000002</v>
      </c>
      <c r="E41" s="116">
        <f t="shared" si="0"/>
        <v>3.93527</v>
      </c>
      <c r="F41" s="117">
        <f t="shared" si="1"/>
        <v>3.93527</v>
      </c>
      <c r="G41" s="112"/>
      <c r="H41" s="118">
        <f t="shared" si="2"/>
        <v>8.8939259567958617E-3</v>
      </c>
      <c r="I41" s="118">
        <f t="shared" si="3"/>
        <v>8.8939259567958615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4.4782805000000003</v>
      </c>
      <c r="D42" s="115">
        <f t="shared" si="7"/>
        <v>0.15673981750000002</v>
      </c>
      <c r="E42" s="116">
        <f t="shared" si="0"/>
        <v>4.3215406825000002</v>
      </c>
      <c r="F42" s="117">
        <f t="shared" si="1"/>
        <v>4.3215406825000002</v>
      </c>
      <c r="G42" s="112"/>
      <c r="H42" s="118">
        <f t="shared" si="2"/>
        <v>8.098963441841911E-3</v>
      </c>
      <c r="I42" s="118">
        <f t="shared" si="3"/>
        <v>8.0989634418419101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4.7892999999999999</v>
      </c>
      <c r="D43" s="115">
        <f>C43*0.04</f>
        <v>0.19157199999999999</v>
      </c>
      <c r="E43" s="116">
        <f t="shared" si="0"/>
        <v>4.597728</v>
      </c>
      <c r="F43" s="117">
        <f t="shared" si="1"/>
        <v>4.597728</v>
      </c>
      <c r="G43" s="112"/>
      <c r="H43" s="118">
        <f t="shared" si="2"/>
        <v>8.6999491922966909E-3</v>
      </c>
      <c r="I43" s="118">
        <f t="shared" si="3"/>
        <v>8.6999491922966907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5.4409999999999998</v>
      </c>
      <c r="D44" s="115">
        <f t="shared" ref="D44:D57" si="8">C44*0.04</f>
        <v>0.21764</v>
      </c>
      <c r="E44" s="116">
        <f t="shared" si="0"/>
        <v>5.2233599999999996</v>
      </c>
      <c r="F44" s="117">
        <f t="shared" si="1"/>
        <v>5.2233599999999996</v>
      </c>
      <c r="G44" s="112"/>
      <c r="H44" s="118">
        <f t="shared" si="2"/>
        <v>7.6579060221773076E-3</v>
      </c>
      <c r="I44" s="118">
        <f t="shared" si="3"/>
        <v>7.6579060221773076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6.4259152000000004</v>
      </c>
      <c r="D45" s="115">
        <f t="shared" si="8"/>
        <v>0.257036608</v>
      </c>
      <c r="E45" s="116">
        <f t="shared" si="0"/>
        <v>6.1688785920000004</v>
      </c>
      <c r="F45" s="117">
        <f t="shared" si="1"/>
        <v>6.1688785920000004</v>
      </c>
      <c r="G45" s="112"/>
      <c r="H45" s="118">
        <f t="shared" si="2"/>
        <v>6.4841606790370654E-3</v>
      </c>
      <c r="I45" s="118">
        <f t="shared" si="3"/>
        <v>6.4841606790370658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6.7013999999999996</v>
      </c>
      <c r="D46" s="115">
        <f t="shared" si="8"/>
        <v>0.26805600000000002</v>
      </c>
      <c r="E46" s="116">
        <f t="shared" si="0"/>
        <v>6.433344</v>
      </c>
      <c r="F46" s="117">
        <f t="shared" si="1"/>
        <v>6.433344</v>
      </c>
      <c r="G46" s="112"/>
      <c r="H46" s="118">
        <f t="shared" si="2"/>
        <v>6.2176062713263647E-3</v>
      </c>
      <c r="I46" s="118">
        <f t="shared" si="3"/>
        <v>6.2176062713263649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6.7352495000000001</v>
      </c>
      <c r="D47" s="115">
        <f t="shared" si="8"/>
        <v>0.26940997999999999</v>
      </c>
      <c r="E47" s="116">
        <f t="shared" si="0"/>
        <v>6.4658395200000003</v>
      </c>
      <c r="F47" s="117">
        <f t="shared" si="1"/>
        <v>6.4658395200000003</v>
      </c>
      <c r="G47" s="112"/>
      <c r="H47" s="118">
        <f t="shared" si="2"/>
        <v>6.1863583029354297E-3</v>
      </c>
      <c r="I47" s="118">
        <f t="shared" si="3"/>
        <v>6.1863583029354299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6.6513999999999998</v>
      </c>
      <c r="D48" s="115">
        <f t="shared" si="8"/>
        <v>0.26605600000000001</v>
      </c>
      <c r="E48" s="116">
        <f t="shared" si="0"/>
        <v>6.3853439999999999</v>
      </c>
      <c r="F48" s="117">
        <f t="shared" si="1"/>
        <v>6.3853439999999999</v>
      </c>
      <c r="G48" s="112"/>
      <c r="H48" s="118">
        <f t="shared" si="2"/>
        <v>6.2643453508534341E-3</v>
      </c>
      <c r="I48" s="118">
        <f t="shared" si="3"/>
        <v>6.2643453508534339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</v>
      </c>
      <c r="D49" s="115">
        <f t="shared" si="8"/>
        <v>0.30599999999999999</v>
      </c>
      <c r="E49" s="116">
        <f t="shared" si="0"/>
        <v>7.3440000000000003</v>
      </c>
      <c r="F49" s="117">
        <f t="shared" si="1"/>
        <v>7.3440000000000003</v>
      </c>
      <c r="G49" s="112"/>
      <c r="H49" s="118">
        <f t="shared" si="2"/>
        <v>5.4466230936819071E-3</v>
      </c>
      <c r="I49" s="118">
        <f t="shared" si="3"/>
        <v>5.4466230936819073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7.7964159999999998</v>
      </c>
      <c r="D50" s="115">
        <f t="shared" si="8"/>
        <v>0.31185664000000002</v>
      </c>
      <c r="E50" s="116">
        <f t="shared" si="0"/>
        <v>7.4845593599999996</v>
      </c>
      <c r="F50" s="117">
        <f t="shared" si="1"/>
        <v>7.4845593599999996</v>
      </c>
      <c r="G50" s="112"/>
      <c r="H50" s="118">
        <f t="shared" si="2"/>
        <v>5.3443359957532632E-3</v>
      </c>
      <c r="I50" s="118">
        <f t="shared" si="3"/>
        <v>5.344335995753263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7.8479000000000001</v>
      </c>
      <c r="D51" s="115">
        <f t="shared" si="8"/>
        <v>0.31391600000000003</v>
      </c>
      <c r="E51" s="116">
        <f t="shared" si="0"/>
        <v>7.5339840000000002</v>
      </c>
      <c r="F51" s="117">
        <f t="shared" si="1"/>
        <v>7.5339840000000002</v>
      </c>
      <c r="G51" s="112"/>
      <c r="H51" s="118">
        <f t="shared" si="2"/>
        <v>5.3092759421841107E-3</v>
      </c>
      <c r="I51" s="118">
        <f t="shared" si="3"/>
        <v>5.3092759421841107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8.0920000000000005</v>
      </c>
      <c r="D52" s="115">
        <f t="shared" si="8"/>
        <v>0.32368000000000002</v>
      </c>
      <c r="E52" s="116">
        <f t="shared" si="0"/>
        <v>7.7683200000000001</v>
      </c>
      <c r="F52" s="117">
        <f t="shared" si="1"/>
        <v>7.7683200000000001</v>
      </c>
      <c r="G52" s="112"/>
      <c r="H52" s="118">
        <f t="shared" si="2"/>
        <v>5.1491184709177712E-3</v>
      </c>
      <c r="I52" s="118">
        <f t="shared" si="3"/>
        <v>5.1491184709177711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8"/>
        <v>0.35000000000000003</v>
      </c>
      <c r="E53" s="116">
        <f t="shared" si="0"/>
        <v>8.4</v>
      </c>
      <c r="F53" s="117">
        <f t="shared" si="1"/>
        <v>8.4</v>
      </c>
      <c r="G53" s="112"/>
      <c r="H53" s="118">
        <f t="shared" si="2"/>
        <v>4.7619047619047589E-3</v>
      </c>
      <c r="I53" s="118">
        <f t="shared" si="3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9.2121999999999993</v>
      </c>
      <c r="D54" s="115">
        <f t="shared" si="8"/>
        <v>0.36848799999999998</v>
      </c>
      <c r="E54" s="116">
        <f t="shared" si="0"/>
        <v>8.843712</v>
      </c>
      <c r="F54" s="117">
        <f t="shared" si="1"/>
        <v>8.843712</v>
      </c>
      <c r="G54" s="112"/>
      <c r="H54" s="118">
        <f t="shared" si="2"/>
        <v>4.5229876323426149E-3</v>
      </c>
      <c r="I54" s="118">
        <f t="shared" si="3"/>
        <v>4.5229876323426152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9.8109999999999999</v>
      </c>
      <c r="D55" s="115">
        <f t="shared" si="8"/>
        <v>0.39244000000000001</v>
      </c>
      <c r="E55" s="116">
        <f t="shared" si="0"/>
        <v>9.4185599999999994</v>
      </c>
      <c r="F55" s="117">
        <f t="shared" si="1"/>
        <v>9.4185599999999994</v>
      </c>
      <c r="G55" s="112"/>
      <c r="H55" s="118">
        <f t="shared" si="2"/>
        <v>4.2469337138586055E-3</v>
      </c>
      <c r="I55" s="118">
        <f t="shared" si="3"/>
        <v>4.2469337138586054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9.3033000000000001</v>
      </c>
      <c r="D56" s="115">
        <f t="shared" si="8"/>
        <v>0.37213200000000002</v>
      </c>
      <c r="E56" s="116">
        <f t="shared" si="0"/>
        <v>8.9311679999999996</v>
      </c>
      <c r="F56" s="117">
        <f t="shared" si="1"/>
        <v>8.9311679999999996</v>
      </c>
      <c r="G56" s="112"/>
      <c r="H56" s="118">
        <f t="shared" si="2"/>
        <v>4.4786975231011356E-3</v>
      </c>
      <c r="I56" s="118">
        <f t="shared" si="3"/>
        <v>4.4786975231011352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9.8621999999999996</v>
      </c>
      <c r="D57" s="115">
        <f t="shared" si="8"/>
        <v>0.39448800000000001</v>
      </c>
      <c r="E57" s="116">
        <f t="shared" si="0"/>
        <v>9.4677119999999988</v>
      </c>
      <c r="F57" s="117">
        <f t="shared" si="1"/>
        <v>9.4677119999999988</v>
      </c>
      <c r="G57" s="112"/>
      <c r="H57" s="118">
        <f t="shared" si="2"/>
        <v>4.2248855900982318E-3</v>
      </c>
      <c r="I57" s="118">
        <f t="shared" si="3"/>
        <v>4.2248855900982321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12.09</v>
      </c>
      <c r="D58" s="115">
        <f>C58*0.045</f>
        <v>0.54404999999999992</v>
      </c>
      <c r="E58" s="116">
        <f t="shared" si="0"/>
        <v>11.545949999999999</v>
      </c>
      <c r="F58" s="117">
        <f t="shared" si="1"/>
        <v>11.545949999999999</v>
      </c>
      <c r="G58" s="112"/>
      <c r="H58" s="118">
        <f t="shared" si="2"/>
        <v>3.8974705416184863E-3</v>
      </c>
      <c r="I58" s="118">
        <f t="shared" si="3"/>
        <v>3.8974705416184863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11.66</v>
      </c>
      <c r="D59" s="115">
        <f t="shared" ref="D59:D69" si="9">C59*0.045</f>
        <v>0.52469999999999994</v>
      </c>
      <c r="E59" s="116">
        <f t="shared" si="0"/>
        <v>11.135300000000001</v>
      </c>
      <c r="F59" s="117">
        <f t="shared" si="1"/>
        <v>11.135300000000001</v>
      </c>
      <c r="G59" s="112"/>
      <c r="H59" s="118">
        <f t="shared" si="2"/>
        <v>4.0412023025872684E-3</v>
      </c>
      <c r="I59" s="118">
        <f t="shared" si="3"/>
        <v>4.0412023025872683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13.820379000000001</v>
      </c>
      <c r="D60" s="115">
        <f t="shared" si="9"/>
        <v>0.62191705500000005</v>
      </c>
      <c r="E60" s="116">
        <f t="shared" si="0"/>
        <v>13.198461945</v>
      </c>
      <c r="F60" s="117">
        <f t="shared" si="1"/>
        <v>13.198461945</v>
      </c>
      <c r="G60" s="112"/>
      <c r="H60" s="118">
        <f t="shared" si="2"/>
        <v>3.4094881803290317E-3</v>
      </c>
      <c r="I60" s="118">
        <f t="shared" si="3"/>
        <v>3.4094881803290318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14.528600000000001</v>
      </c>
      <c r="D61" s="115">
        <f t="shared" si="9"/>
        <v>0.65378700000000001</v>
      </c>
      <c r="E61" s="116">
        <f t="shared" si="0"/>
        <v>13.874813000000001</v>
      </c>
      <c r="F61" s="117">
        <f t="shared" si="1"/>
        <v>13.874813000000001</v>
      </c>
      <c r="G61" s="112"/>
      <c r="H61" s="118">
        <f t="shared" si="2"/>
        <v>3.2432869545701293E-3</v>
      </c>
      <c r="I61" s="118">
        <f t="shared" si="3"/>
        <v>3.2432869545701291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9"/>
        <v>0.69389999999999996</v>
      </c>
      <c r="E62" s="116">
        <f t="shared" si="0"/>
        <v>14.726100000000001</v>
      </c>
      <c r="F62" s="117">
        <f t="shared" si="1"/>
        <v>14.726100000000001</v>
      </c>
      <c r="G62" s="112"/>
      <c r="H62" s="118">
        <f t="shared" si="2"/>
        <v>3.0557988876891984E-3</v>
      </c>
      <c r="I62" s="118">
        <f t="shared" si="3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16.7226</v>
      </c>
      <c r="D63" s="115">
        <f t="shared" si="9"/>
        <v>0.75251699999999999</v>
      </c>
      <c r="E63" s="116">
        <f t="shared" si="0"/>
        <v>15.970083000000001</v>
      </c>
      <c r="F63" s="117">
        <f t="shared" si="1"/>
        <v>15.970083000000001</v>
      </c>
      <c r="G63" s="112"/>
      <c r="H63" s="118">
        <f t="shared" si="2"/>
        <v>2.8177686991357406E-3</v>
      </c>
      <c r="I63" s="118">
        <f t="shared" si="3"/>
        <v>2.8177686991357405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16.7226</v>
      </c>
      <c r="D64" s="115">
        <f t="shared" si="9"/>
        <v>0.75251699999999999</v>
      </c>
      <c r="E64" s="116">
        <f t="shared" si="0"/>
        <v>15.970083000000001</v>
      </c>
      <c r="F64" s="117">
        <f t="shared" si="1"/>
        <v>15.970083000000001</v>
      </c>
      <c r="G64" s="112"/>
      <c r="H64" s="118">
        <f t="shared" si="2"/>
        <v>2.8177686991357406E-3</v>
      </c>
      <c r="I64" s="118">
        <f t="shared" si="3"/>
        <v>2.8177686991357405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16.731000000000002</v>
      </c>
      <c r="D65" s="115">
        <f t="shared" si="9"/>
        <v>0.75289500000000009</v>
      </c>
      <c r="E65" s="116">
        <f t="shared" si="0"/>
        <v>15.978105000000001</v>
      </c>
      <c r="F65" s="117">
        <f t="shared" si="1"/>
        <v>15.978105000000001</v>
      </c>
      <c r="G65" s="112"/>
      <c r="H65" s="118">
        <f t="shared" si="2"/>
        <v>2.8163540044329471E-3</v>
      </c>
      <c r="I65" s="118">
        <f t="shared" si="3"/>
        <v>2.8163540044329469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16.731000000000002</v>
      </c>
      <c r="D66" s="115">
        <f t="shared" si="9"/>
        <v>0.75289500000000009</v>
      </c>
      <c r="E66" s="116">
        <f t="shared" si="0"/>
        <v>15.978105000000001</v>
      </c>
      <c r="F66" s="117">
        <f t="shared" si="1"/>
        <v>15.978105000000001</v>
      </c>
      <c r="G66" s="112"/>
      <c r="H66" s="118">
        <f t="shared" si="2"/>
        <v>2.8163540044329471E-3</v>
      </c>
      <c r="I66" s="118">
        <f t="shared" si="3"/>
        <v>2.8163540044329469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18.796199999999999</v>
      </c>
      <c r="D67" s="115">
        <f t="shared" si="9"/>
        <v>0.84582899999999994</v>
      </c>
      <c r="E67" s="116">
        <f t="shared" ref="E67:E130" si="10">C67-D67</f>
        <v>17.950371000000001</v>
      </c>
      <c r="F67" s="117">
        <f t="shared" ref="F67:F130" si="11">E67</f>
        <v>17.950371000000001</v>
      </c>
      <c r="G67" s="112"/>
      <c r="H67" s="118">
        <f t="shared" ref="H67:H130" si="12">(1/E67)-(1/C67)</f>
        <v>2.5069119741313386E-3</v>
      </c>
      <c r="I67" s="118">
        <f t="shared" ref="I67:I130" si="13">H67*1000</f>
        <v>2.5069119741313388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17.953308</v>
      </c>
      <c r="D68" s="115">
        <f t="shared" si="9"/>
        <v>0.80789886</v>
      </c>
      <c r="E68" s="116">
        <f t="shared" si="10"/>
        <v>17.145409139999998</v>
      </c>
      <c r="F68" s="117">
        <f t="shared" si="11"/>
        <v>17.145409139999998</v>
      </c>
      <c r="G68" s="112"/>
      <c r="H68" s="118">
        <f t="shared" si="12"/>
        <v>2.6246092836020862E-3</v>
      </c>
      <c r="I68" s="118">
        <f t="shared" si="13"/>
        <v>2.6246092836020862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20.277391000000001</v>
      </c>
      <c r="D69" s="115">
        <f t="shared" si="9"/>
        <v>0.91248259500000006</v>
      </c>
      <c r="E69" s="116">
        <f t="shared" si="10"/>
        <v>19.364908405000001</v>
      </c>
      <c r="F69" s="117">
        <f t="shared" si="11"/>
        <v>19.364908405000001</v>
      </c>
      <c r="G69" s="112"/>
      <c r="H69" s="118">
        <f t="shared" si="12"/>
        <v>2.3237910068493323E-3</v>
      </c>
      <c r="I69" s="118">
        <f t="shared" si="13"/>
        <v>2.3237910068493322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21.893000000000001</v>
      </c>
      <c r="D70" s="115">
        <f>C70*0.05</f>
        <v>1.0946500000000001</v>
      </c>
      <c r="E70" s="116">
        <f t="shared" si="10"/>
        <v>20.798349999999999</v>
      </c>
      <c r="F70" s="117">
        <f t="shared" si="11"/>
        <v>20.798349999999999</v>
      </c>
      <c r="G70" s="112"/>
      <c r="H70" s="118">
        <f t="shared" si="12"/>
        <v>2.4040368586931218E-3</v>
      </c>
      <c r="I70" s="118">
        <f t="shared" si="13"/>
        <v>2.404036858693122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22.126852</v>
      </c>
      <c r="D71" s="115">
        <f t="shared" ref="D71:D134" si="14">C71*0.05</f>
        <v>1.1063426000000001</v>
      </c>
      <c r="E71" s="116">
        <f t="shared" si="10"/>
        <v>21.020509399999998</v>
      </c>
      <c r="F71" s="117">
        <f t="shared" si="11"/>
        <v>21.020509399999998</v>
      </c>
      <c r="G71" s="112"/>
      <c r="H71" s="118">
        <f t="shared" si="12"/>
        <v>2.3786293209431056E-3</v>
      </c>
      <c r="I71" s="118">
        <f t="shared" si="13"/>
        <v>2.3786293209431055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22.825901000000002</v>
      </c>
      <c r="D72" s="115">
        <f t="shared" si="14"/>
        <v>1.1412950500000001</v>
      </c>
      <c r="E72" s="116">
        <f t="shared" si="10"/>
        <v>21.684605950000002</v>
      </c>
      <c r="F72" s="117">
        <f t="shared" si="11"/>
        <v>21.684605950000002</v>
      </c>
      <c r="G72" s="112"/>
      <c r="H72" s="118">
        <f t="shared" si="12"/>
        <v>2.3057831954746699E-3</v>
      </c>
      <c r="I72" s="118">
        <f t="shared" si="13"/>
        <v>2.3057831954746701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4"/>
        <v>1.2000000000000002</v>
      </c>
      <c r="E73" s="116">
        <f t="shared" si="10"/>
        <v>22.8</v>
      </c>
      <c r="F73" s="117">
        <f t="shared" si="11"/>
        <v>22.8</v>
      </c>
      <c r="G73" s="112"/>
      <c r="H73" s="118">
        <f t="shared" si="12"/>
        <v>2.1929824561403508E-3</v>
      </c>
      <c r="I73" s="118">
        <f t="shared" si="13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26.904700999999999</v>
      </c>
      <c r="D74" s="115">
        <f t="shared" si="14"/>
        <v>1.3452350500000001</v>
      </c>
      <c r="E74" s="116">
        <f t="shared" si="10"/>
        <v>25.55946595</v>
      </c>
      <c r="F74" s="117">
        <f t="shared" si="11"/>
        <v>25.55946595</v>
      </c>
      <c r="G74" s="112"/>
      <c r="H74" s="118">
        <f t="shared" si="12"/>
        <v>1.9562224069083131E-3</v>
      </c>
      <c r="I74" s="118">
        <f t="shared" si="13"/>
        <v>1.9562224069083132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32.627870000000001</v>
      </c>
      <c r="D75" s="115">
        <f t="shared" si="14"/>
        <v>1.6313935000000002</v>
      </c>
      <c r="E75" s="116">
        <f t="shared" si="10"/>
        <v>30.9964765</v>
      </c>
      <c r="F75" s="117">
        <f t="shared" si="11"/>
        <v>30.9964765</v>
      </c>
      <c r="G75" s="112"/>
      <c r="H75" s="118">
        <f t="shared" si="12"/>
        <v>1.6130865713075496E-3</v>
      </c>
      <c r="I75" s="118">
        <f t="shared" si="13"/>
        <v>1.6130865713075495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33.85</v>
      </c>
      <c r="D76" s="115">
        <f t="shared" si="14"/>
        <v>1.6925000000000001</v>
      </c>
      <c r="E76" s="116">
        <f t="shared" si="10"/>
        <v>32.157499999999999</v>
      </c>
      <c r="F76" s="117">
        <f t="shared" si="11"/>
        <v>32.157499999999999</v>
      </c>
      <c r="G76" s="112"/>
      <c r="H76" s="118">
        <f t="shared" si="12"/>
        <v>1.5548472362590417E-3</v>
      </c>
      <c r="I76" s="118">
        <f t="shared" si="13"/>
        <v>1.5548472362590418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4"/>
        <v>1.83</v>
      </c>
      <c r="E77" s="116">
        <f t="shared" si="10"/>
        <v>34.770000000000003</v>
      </c>
      <c r="F77" s="117">
        <f t="shared" si="11"/>
        <v>34.770000000000003</v>
      </c>
      <c r="G77" s="112"/>
      <c r="H77" s="118">
        <f t="shared" si="12"/>
        <v>1.438021282714981E-3</v>
      </c>
      <c r="I77" s="118">
        <f t="shared" si="13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37.628352999999997</v>
      </c>
      <c r="D78" s="115">
        <f t="shared" si="14"/>
        <v>1.8814176499999999</v>
      </c>
      <c r="E78" s="116">
        <f t="shared" si="10"/>
        <v>35.746935349999994</v>
      </c>
      <c r="F78" s="117">
        <f t="shared" si="11"/>
        <v>35.746935349999994</v>
      </c>
      <c r="G78" s="112"/>
      <c r="H78" s="118">
        <f t="shared" si="12"/>
        <v>1.3987213032515267E-3</v>
      </c>
      <c r="I78" s="118">
        <f t="shared" si="13"/>
        <v>1.3987213032515267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40.401313999999999</v>
      </c>
      <c r="D79" s="115">
        <f t="shared" si="14"/>
        <v>2.0200657</v>
      </c>
      <c r="E79" s="116">
        <f t="shared" si="10"/>
        <v>38.381248299999996</v>
      </c>
      <c r="F79" s="117">
        <f t="shared" si="11"/>
        <v>38.381248299999996</v>
      </c>
      <c r="G79" s="112"/>
      <c r="H79" s="118">
        <f t="shared" si="12"/>
        <v>1.3027194845041043E-3</v>
      </c>
      <c r="I79" s="118">
        <f t="shared" si="13"/>
        <v>1.3027194845041044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40.22</v>
      </c>
      <c r="D80" s="115">
        <f t="shared" si="14"/>
        <v>2.0110000000000001</v>
      </c>
      <c r="E80" s="116">
        <f t="shared" si="10"/>
        <v>38.208999999999996</v>
      </c>
      <c r="F80" s="117">
        <f t="shared" si="11"/>
        <v>38.208999999999996</v>
      </c>
      <c r="G80" s="112"/>
      <c r="H80" s="118">
        <f t="shared" si="12"/>
        <v>1.308592216493501E-3</v>
      </c>
      <c r="I80" s="118">
        <f t="shared" si="13"/>
        <v>1.3085922164935009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45.534799999999997</v>
      </c>
      <c r="D81" s="115">
        <f t="shared" si="14"/>
        <v>2.2767399999999998</v>
      </c>
      <c r="E81" s="116">
        <f t="shared" si="10"/>
        <v>43.25806</v>
      </c>
      <c r="F81" s="117">
        <f t="shared" si="11"/>
        <v>43.25806</v>
      </c>
      <c r="G81" s="112"/>
      <c r="H81" s="118">
        <f t="shared" si="12"/>
        <v>1.1558539610884051E-3</v>
      </c>
      <c r="I81" s="118">
        <f t="shared" si="13"/>
        <v>1.1558539610884051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50.204599999999999</v>
      </c>
      <c r="D82" s="115">
        <f t="shared" si="14"/>
        <v>2.51023</v>
      </c>
      <c r="E82" s="116">
        <f t="shared" si="10"/>
        <v>47.694369999999999</v>
      </c>
      <c r="F82" s="117">
        <f t="shared" si="11"/>
        <v>47.694369999999999</v>
      </c>
      <c r="G82" s="112"/>
      <c r="H82" s="118">
        <f t="shared" si="12"/>
        <v>1.0483417644472498E-3</v>
      </c>
      <c r="I82" s="118">
        <f t="shared" si="13"/>
        <v>1.0483417644472497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48.128197</v>
      </c>
      <c r="D83" s="115">
        <f t="shared" si="14"/>
        <v>2.4064098500000002</v>
      </c>
      <c r="E83" s="116">
        <f t="shared" si="10"/>
        <v>45.721787149999997</v>
      </c>
      <c r="F83" s="117">
        <f t="shared" si="11"/>
        <v>45.721787149999997</v>
      </c>
      <c r="G83" s="112"/>
      <c r="H83" s="118">
        <f t="shared" si="12"/>
        <v>1.0935705517364051E-3</v>
      </c>
      <c r="I83" s="118">
        <f t="shared" si="13"/>
        <v>1.0935705517364052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55.409996</v>
      </c>
      <c r="D84" s="115">
        <f t="shared" si="14"/>
        <v>2.7704998000000001</v>
      </c>
      <c r="E84" s="116">
        <f t="shared" si="10"/>
        <v>52.639496199999996</v>
      </c>
      <c r="F84" s="117">
        <f t="shared" si="11"/>
        <v>52.639496199999996</v>
      </c>
      <c r="G84" s="112"/>
      <c r="H84" s="118">
        <f t="shared" si="12"/>
        <v>9.4985711508386445E-4</v>
      </c>
      <c r="I84" s="118">
        <f t="shared" si="13"/>
        <v>0.94985711508386439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54.827896000000003</v>
      </c>
      <c r="D85" s="115">
        <f t="shared" si="14"/>
        <v>2.7413948000000001</v>
      </c>
      <c r="E85" s="116">
        <f t="shared" si="10"/>
        <v>52.086501200000001</v>
      </c>
      <c r="F85" s="117">
        <f t="shared" si="11"/>
        <v>52.086501200000001</v>
      </c>
      <c r="G85" s="112"/>
      <c r="H85" s="118">
        <f t="shared" si="12"/>
        <v>9.5994161343284853E-4</v>
      </c>
      <c r="I85" s="118">
        <f t="shared" si="13"/>
        <v>0.95994161343284856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60.161700000000003</v>
      </c>
      <c r="D86" s="115">
        <f t="shared" si="14"/>
        <v>3.0080850000000003</v>
      </c>
      <c r="E86" s="116">
        <f t="shared" si="10"/>
        <v>57.153615000000002</v>
      </c>
      <c r="F86" s="117">
        <f t="shared" si="11"/>
        <v>57.153615000000002</v>
      </c>
      <c r="G86" s="112"/>
      <c r="H86" s="118">
        <f t="shared" si="12"/>
        <v>8.7483530131908516E-4</v>
      </c>
      <c r="I86" s="118">
        <f t="shared" si="13"/>
        <v>0.87483530131908516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63.806004000000001</v>
      </c>
      <c r="D87" s="115">
        <f t="shared" si="14"/>
        <v>3.1903002000000003</v>
      </c>
      <c r="E87" s="116">
        <f t="shared" si="10"/>
        <v>60.615703799999999</v>
      </c>
      <c r="F87" s="117">
        <f t="shared" si="11"/>
        <v>60.615703799999999</v>
      </c>
      <c r="G87" s="112"/>
      <c r="H87" s="118">
        <f t="shared" si="12"/>
        <v>8.248687529055776E-4</v>
      </c>
      <c r="I87" s="118">
        <f t="shared" si="13"/>
        <v>0.8248687529055776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63.70176</v>
      </c>
      <c r="D88" s="115">
        <f t="shared" si="14"/>
        <v>3.1850880000000004</v>
      </c>
      <c r="E88" s="116">
        <f t="shared" si="10"/>
        <v>60.516672</v>
      </c>
      <c r="F88" s="117">
        <f t="shared" si="11"/>
        <v>60.516672</v>
      </c>
      <c r="G88" s="112"/>
      <c r="H88" s="118">
        <f t="shared" si="12"/>
        <v>8.2621859972736161E-4</v>
      </c>
      <c r="I88" s="118">
        <f t="shared" si="13"/>
        <v>0.82621859972736167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65.107510000000005</v>
      </c>
      <c r="D89" s="115">
        <f t="shared" si="14"/>
        <v>3.2553755000000004</v>
      </c>
      <c r="E89" s="116">
        <f t="shared" si="10"/>
        <v>61.852134500000005</v>
      </c>
      <c r="F89" s="117">
        <f t="shared" si="11"/>
        <v>61.852134500000005</v>
      </c>
      <c r="G89" s="112"/>
      <c r="H89" s="118">
        <f t="shared" si="12"/>
        <v>8.0837953943206468E-4</v>
      </c>
      <c r="I89" s="118">
        <f t="shared" si="13"/>
        <v>0.80837953943206464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72.75</v>
      </c>
      <c r="D90" s="115">
        <f t="shared" si="14"/>
        <v>3.6375000000000002</v>
      </c>
      <c r="E90" s="116">
        <f t="shared" si="10"/>
        <v>69.112499999999997</v>
      </c>
      <c r="F90" s="117">
        <f t="shared" si="11"/>
        <v>69.112499999999997</v>
      </c>
      <c r="G90" s="112"/>
      <c r="H90" s="118">
        <f t="shared" si="12"/>
        <v>7.2345812986073475E-4</v>
      </c>
      <c r="I90" s="118">
        <f t="shared" si="13"/>
        <v>0.72345812986073477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81.304500000000004</v>
      </c>
      <c r="D91" s="115">
        <f t="shared" si="14"/>
        <v>4.0652250000000008</v>
      </c>
      <c r="E91" s="116">
        <f t="shared" si="10"/>
        <v>77.239275000000006</v>
      </c>
      <c r="F91" s="117">
        <f t="shared" si="11"/>
        <v>77.239275000000006</v>
      </c>
      <c r="G91" s="112"/>
      <c r="H91" s="118">
        <f t="shared" si="12"/>
        <v>6.4733906422606916E-4</v>
      </c>
      <c r="I91" s="118">
        <f t="shared" si="13"/>
        <v>0.64733906422606913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81.489999999999995</v>
      </c>
      <c r="D92" s="115">
        <f t="shared" si="14"/>
        <v>4.0744999999999996</v>
      </c>
      <c r="E92" s="116">
        <f t="shared" si="10"/>
        <v>77.415499999999994</v>
      </c>
      <c r="F92" s="117">
        <f t="shared" si="11"/>
        <v>77.415499999999994</v>
      </c>
      <c r="G92" s="112"/>
      <c r="H92" s="118">
        <f t="shared" si="12"/>
        <v>6.4586549205262501E-4</v>
      </c>
      <c r="I92" s="118">
        <f t="shared" si="13"/>
        <v>0.645865492052625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87.449799999999996</v>
      </c>
      <c r="D93" s="115">
        <f t="shared" si="14"/>
        <v>4.37249</v>
      </c>
      <c r="E93" s="116">
        <f t="shared" si="10"/>
        <v>83.077309999999997</v>
      </c>
      <c r="F93" s="117">
        <f t="shared" si="11"/>
        <v>83.077309999999997</v>
      </c>
      <c r="G93" s="112"/>
      <c r="H93" s="118">
        <f t="shared" si="12"/>
        <v>6.0184904879563399E-4</v>
      </c>
      <c r="I93" s="118">
        <f t="shared" si="13"/>
        <v>0.60184904879563395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94.91</v>
      </c>
      <c r="D94" s="115">
        <f t="shared" si="14"/>
        <v>4.7454999999999998</v>
      </c>
      <c r="E94" s="116">
        <f t="shared" si="10"/>
        <v>90.164500000000004</v>
      </c>
      <c r="F94" s="117">
        <f t="shared" si="11"/>
        <v>90.164500000000004</v>
      </c>
      <c r="G94" s="112"/>
      <c r="H94" s="118">
        <f t="shared" si="12"/>
        <v>5.5454197605487622E-4</v>
      </c>
      <c r="I94" s="118">
        <f t="shared" si="13"/>
        <v>0.55454197605487621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95.04</v>
      </c>
      <c r="D95" s="115">
        <f t="shared" si="14"/>
        <v>4.7520000000000007</v>
      </c>
      <c r="E95" s="116">
        <f t="shared" si="10"/>
        <v>90.288000000000011</v>
      </c>
      <c r="F95" s="117">
        <f t="shared" si="11"/>
        <v>90.288000000000011</v>
      </c>
      <c r="G95" s="112"/>
      <c r="H95" s="118">
        <f t="shared" si="12"/>
        <v>5.5378344852029075E-4</v>
      </c>
      <c r="I95" s="118">
        <f t="shared" si="13"/>
        <v>0.55378344852029071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98.883449999999996</v>
      </c>
      <c r="D96" s="115">
        <f t="shared" si="14"/>
        <v>4.9441725000000005</v>
      </c>
      <c r="E96" s="116">
        <f t="shared" si="10"/>
        <v>93.939277500000003</v>
      </c>
      <c r="F96" s="117">
        <f t="shared" si="11"/>
        <v>93.939277500000003</v>
      </c>
      <c r="G96" s="112"/>
      <c r="H96" s="118">
        <f t="shared" si="12"/>
        <v>5.3225872425940145E-4</v>
      </c>
      <c r="I96" s="118">
        <f t="shared" si="13"/>
        <v>0.53225872425940146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105.06140000000001</v>
      </c>
      <c r="D97" s="115">
        <f t="shared" si="14"/>
        <v>5.253070000000001</v>
      </c>
      <c r="E97" s="116">
        <f t="shared" si="10"/>
        <v>99.808330000000012</v>
      </c>
      <c r="F97" s="117">
        <f t="shared" si="11"/>
        <v>99.808330000000012</v>
      </c>
      <c r="G97" s="112"/>
      <c r="H97" s="118">
        <f t="shared" si="12"/>
        <v>5.0096019039693428E-4</v>
      </c>
      <c r="I97" s="118">
        <f t="shared" si="13"/>
        <v>0.50096019039693429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107.01428</v>
      </c>
      <c r="D98" s="115">
        <f t="shared" si="14"/>
        <v>5.350714</v>
      </c>
      <c r="E98" s="116">
        <f t="shared" si="10"/>
        <v>101.663566</v>
      </c>
      <c r="F98" s="117">
        <f t="shared" si="11"/>
        <v>101.663566</v>
      </c>
      <c r="G98" s="112"/>
      <c r="H98" s="118">
        <f t="shared" si="12"/>
        <v>4.9181827833975379E-4</v>
      </c>
      <c r="I98" s="118">
        <f t="shared" si="13"/>
        <v>0.49181827833975378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117.38901</v>
      </c>
      <c r="D99" s="115">
        <f t="shared" si="14"/>
        <v>5.8694505000000001</v>
      </c>
      <c r="E99" s="116">
        <f t="shared" si="10"/>
        <v>111.5195595</v>
      </c>
      <c r="F99" s="117">
        <f t="shared" si="11"/>
        <v>111.5195595</v>
      </c>
      <c r="G99" s="112"/>
      <c r="H99" s="118">
        <f t="shared" si="12"/>
        <v>4.4835184270970718E-4</v>
      </c>
      <c r="I99" s="118">
        <f t="shared" si="13"/>
        <v>0.44835184270970718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4"/>
        <v>6.1000000000000005</v>
      </c>
      <c r="E100" s="116">
        <f t="shared" si="10"/>
        <v>115.9</v>
      </c>
      <c r="F100" s="117">
        <f t="shared" si="11"/>
        <v>115.9</v>
      </c>
      <c r="G100" s="112"/>
      <c r="H100" s="118">
        <f t="shared" si="12"/>
        <v>4.31406384814495E-4</v>
      </c>
      <c r="I100" s="118">
        <f t="shared" si="13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124.700005</v>
      </c>
      <c r="D101" s="115">
        <f t="shared" si="14"/>
        <v>6.2350002500000006</v>
      </c>
      <c r="E101" s="116">
        <f t="shared" si="10"/>
        <v>118.46500475000001</v>
      </c>
      <c r="F101" s="117">
        <f t="shared" si="11"/>
        <v>118.46500475000001</v>
      </c>
      <c r="G101" s="112"/>
      <c r="H101" s="118">
        <f t="shared" si="12"/>
        <v>4.2206557206929049E-4</v>
      </c>
      <c r="I101" s="118">
        <f t="shared" si="13"/>
        <v>0.42206557206929052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121.43</v>
      </c>
      <c r="D102" s="115">
        <f t="shared" si="14"/>
        <v>6.0715000000000003</v>
      </c>
      <c r="E102" s="116">
        <f t="shared" si="10"/>
        <v>115.35850000000001</v>
      </c>
      <c r="F102" s="117">
        <f t="shared" si="11"/>
        <v>115.35850000000001</v>
      </c>
      <c r="G102" s="112"/>
      <c r="H102" s="118">
        <f t="shared" si="12"/>
        <v>4.3343143331440841E-4</v>
      </c>
      <c r="I102" s="118">
        <f t="shared" si="13"/>
        <v>0.43343143331440842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129.96494999999999</v>
      </c>
      <c r="D103" s="115">
        <f t="shared" si="14"/>
        <v>6.4982474999999997</v>
      </c>
      <c r="E103" s="116">
        <f t="shared" si="10"/>
        <v>123.46670249999998</v>
      </c>
      <c r="F103" s="117">
        <f t="shared" si="11"/>
        <v>123.46670249999998</v>
      </c>
      <c r="G103" s="112"/>
      <c r="H103" s="118">
        <f t="shared" si="12"/>
        <v>4.0496748505938329E-4</v>
      </c>
      <c r="I103" s="118">
        <f t="shared" si="13"/>
        <v>0.40496748505938329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131.69210000000001</v>
      </c>
      <c r="D104" s="115">
        <f t="shared" si="14"/>
        <v>6.5846050000000007</v>
      </c>
      <c r="E104" s="116">
        <f t="shared" si="10"/>
        <v>125.10749500000001</v>
      </c>
      <c r="F104" s="117">
        <f t="shared" si="11"/>
        <v>125.10749500000001</v>
      </c>
      <c r="G104" s="112"/>
      <c r="H104" s="118">
        <f t="shared" si="12"/>
        <v>3.9965631155831211E-4</v>
      </c>
      <c r="I104" s="118">
        <f t="shared" si="13"/>
        <v>0.39965631155831211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135.99073999999999</v>
      </c>
      <c r="D105" s="115">
        <f t="shared" si="14"/>
        <v>6.7995369999999999</v>
      </c>
      <c r="E105" s="116">
        <f t="shared" si="10"/>
        <v>129.191203</v>
      </c>
      <c r="F105" s="117">
        <f t="shared" si="11"/>
        <v>129.191203</v>
      </c>
      <c r="G105" s="112"/>
      <c r="H105" s="118">
        <f t="shared" si="12"/>
        <v>3.8702325575526962E-4</v>
      </c>
      <c r="I105" s="118">
        <f t="shared" si="13"/>
        <v>0.38702325575526964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152.06399999999999</v>
      </c>
      <c r="D106" s="115">
        <f t="shared" si="14"/>
        <v>7.6032000000000002</v>
      </c>
      <c r="E106" s="116">
        <f t="shared" si="10"/>
        <v>144.46080000000001</v>
      </c>
      <c r="F106" s="117">
        <f t="shared" si="11"/>
        <v>144.46080000000001</v>
      </c>
      <c r="G106" s="112"/>
      <c r="H106" s="118">
        <f t="shared" si="12"/>
        <v>3.4611465532518107E-4</v>
      </c>
      <c r="I106" s="118">
        <f t="shared" si="13"/>
        <v>0.34611465532518104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158.71261999999999</v>
      </c>
      <c r="D107" s="115">
        <f t="shared" si="14"/>
        <v>7.9356309999999999</v>
      </c>
      <c r="E107" s="116">
        <f t="shared" si="10"/>
        <v>150.77698899999999</v>
      </c>
      <c r="F107" s="117">
        <f t="shared" si="11"/>
        <v>150.77698899999999</v>
      </c>
      <c r="G107" s="112"/>
      <c r="H107" s="118">
        <f t="shared" si="12"/>
        <v>3.3161558890130137E-4</v>
      </c>
      <c r="I107" s="118">
        <f t="shared" si="13"/>
        <v>0.33161558890130138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161.99879999999999</v>
      </c>
      <c r="D108" s="115">
        <f t="shared" si="14"/>
        <v>8.0999400000000001</v>
      </c>
      <c r="E108" s="116">
        <f t="shared" si="10"/>
        <v>153.89885999999998</v>
      </c>
      <c r="F108" s="117">
        <f t="shared" si="11"/>
        <v>153.89885999999998</v>
      </c>
      <c r="G108" s="112"/>
      <c r="H108" s="118">
        <f t="shared" si="12"/>
        <v>3.2488869638150689E-4</v>
      </c>
      <c r="I108" s="118">
        <f t="shared" si="13"/>
        <v>0.32488869638150686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158.03</v>
      </c>
      <c r="D109" s="115">
        <f t="shared" si="14"/>
        <v>7.9015000000000004</v>
      </c>
      <c r="E109" s="116">
        <f t="shared" si="10"/>
        <v>150.1285</v>
      </c>
      <c r="F109" s="117">
        <f t="shared" si="11"/>
        <v>150.1285</v>
      </c>
      <c r="G109" s="112"/>
      <c r="H109" s="118">
        <f t="shared" si="12"/>
        <v>3.3304802219432002E-4</v>
      </c>
      <c r="I109" s="118">
        <f t="shared" si="13"/>
        <v>0.33304802219432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4"/>
        <v>8.8825000000000003</v>
      </c>
      <c r="E110" s="116">
        <f t="shared" si="10"/>
        <v>168.76750000000001</v>
      </c>
      <c r="F110" s="117">
        <f t="shared" si="11"/>
        <v>168.76750000000001</v>
      </c>
      <c r="G110" s="112"/>
      <c r="H110" s="118">
        <f t="shared" si="12"/>
        <v>2.9626557245915255E-4</v>
      </c>
      <c r="I110" s="118">
        <f t="shared" si="13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170.27199999999999</v>
      </c>
      <c r="D111" s="115">
        <f t="shared" si="14"/>
        <v>8.5136000000000003</v>
      </c>
      <c r="E111" s="116">
        <f t="shared" si="10"/>
        <v>161.75839999999999</v>
      </c>
      <c r="F111" s="117">
        <f t="shared" si="11"/>
        <v>161.75839999999999</v>
      </c>
      <c r="G111" s="112"/>
      <c r="H111" s="118">
        <f t="shared" si="12"/>
        <v>3.0910295848623603E-4</v>
      </c>
      <c r="I111" s="118">
        <f t="shared" si="13"/>
        <v>0.30910295848623603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209.62</v>
      </c>
      <c r="D112" s="115">
        <f t="shared" si="14"/>
        <v>10.481000000000002</v>
      </c>
      <c r="E112" s="116">
        <f t="shared" si="10"/>
        <v>199.13900000000001</v>
      </c>
      <c r="F112" s="117">
        <f t="shared" si="11"/>
        <v>199.13900000000001</v>
      </c>
      <c r="G112" s="112"/>
      <c r="H112" s="118">
        <f t="shared" si="12"/>
        <v>2.5108090328865729E-4</v>
      </c>
      <c r="I112" s="118">
        <f t="shared" si="13"/>
        <v>0.25108090328865729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276.75</v>
      </c>
      <c r="D113" s="115">
        <f t="shared" si="14"/>
        <v>13.8375</v>
      </c>
      <c r="E113" s="116">
        <f t="shared" si="10"/>
        <v>262.91250000000002</v>
      </c>
      <c r="F113" s="117">
        <f t="shared" si="11"/>
        <v>262.91250000000002</v>
      </c>
      <c r="G113" s="112"/>
      <c r="H113" s="118">
        <f t="shared" si="12"/>
        <v>1.9017734036989474E-4</v>
      </c>
      <c r="I113" s="118">
        <f t="shared" si="13"/>
        <v>0.19017734036989473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328.52</v>
      </c>
      <c r="D114" s="115">
        <f t="shared" si="14"/>
        <v>16.425999999999998</v>
      </c>
      <c r="E114" s="116">
        <f t="shared" si="10"/>
        <v>312.09399999999999</v>
      </c>
      <c r="F114" s="117">
        <f t="shared" si="11"/>
        <v>312.09399999999999</v>
      </c>
      <c r="G114" s="112"/>
      <c r="H114" s="118">
        <f t="shared" si="12"/>
        <v>1.6020814241863007E-4</v>
      </c>
      <c r="I114" s="118">
        <f t="shared" si="13"/>
        <v>0.16020814241863007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332.5</v>
      </c>
      <c r="D115" s="115">
        <f t="shared" si="14"/>
        <v>16.625</v>
      </c>
      <c r="E115" s="116">
        <f t="shared" si="10"/>
        <v>315.875</v>
      </c>
      <c r="F115" s="117">
        <f t="shared" si="11"/>
        <v>315.875</v>
      </c>
      <c r="G115" s="112"/>
      <c r="H115" s="118">
        <f t="shared" si="12"/>
        <v>1.582904629996041E-4</v>
      </c>
      <c r="I115" s="118">
        <f t="shared" si="13"/>
        <v>0.15829046299960409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359.69997999999998</v>
      </c>
      <c r="D116" s="115">
        <f t="shared" si="14"/>
        <v>17.984998999999998</v>
      </c>
      <c r="E116" s="116">
        <f t="shared" si="10"/>
        <v>341.71498099999997</v>
      </c>
      <c r="F116" s="117">
        <f t="shared" si="11"/>
        <v>341.71498099999997</v>
      </c>
      <c r="G116" s="112"/>
      <c r="H116" s="118">
        <f t="shared" si="12"/>
        <v>1.4632077251538469E-4</v>
      </c>
      <c r="I116" s="118">
        <f t="shared" si="13"/>
        <v>0.14632077251538469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441.18682999999999</v>
      </c>
      <c r="D117" s="115">
        <f t="shared" si="14"/>
        <v>22.059341500000002</v>
      </c>
      <c r="E117" s="116">
        <f t="shared" si="10"/>
        <v>419.12748849999997</v>
      </c>
      <c r="F117" s="117">
        <f t="shared" si="11"/>
        <v>419.12748849999997</v>
      </c>
      <c r="G117" s="112"/>
      <c r="H117" s="118">
        <f t="shared" si="12"/>
        <v>1.1929544439794005E-4</v>
      </c>
      <c r="I117" s="118">
        <f t="shared" si="13"/>
        <v>0.11929544439794006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4"/>
        <v>22.381290000000003</v>
      </c>
      <c r="E118" s="116">
        <f t="shared" si="10"/>
        <v>425.24451000000005</v>
      </c>
      <c r="F118" s="117">
        <f t="shared" si="11"/>
        <v>425.24451000000005</v>
      </c>
      <c r="G118" s="112"/>
      <c r="H118" s="118">
        <f t="shared" si="12"/>
        <v>1.1757941331211981E-4</v>
      </c>
      <c r="I118" s="118">
        <f t="shared" si="13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457.99997000000002</v>
      </c>
      <c r="D119" s="115">
        <f t="shared" si="14"/>
        <v>22.899998500000002</v>
      </c>
      <c r="E119" s="116">
        <f t="shared" si="10"/>
        <v>435.09997150000004</v>
      </c>
      <c r="F119" s="117">
        <f t="shared" si="11"/>
        <v>435.09997150000004</v>
      </c>
      <c r="G119" s="112"/>
      <c r="H119" s="118">
        <f t="shared" si="12"/>
        <v>1.1491611876605218E-4</v>
      </c>
      <c r="I119" s="118">
        <f t="shared" si="13"/>
        <v>0.11491611876605218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453.73</v>
      </c>
      <c r="D120" s="115">
        <f t="shared" si="14"/>
        <v>22.686500000000002</v>
      </c>
      <c r="E120" s="116">
        <f t="shared" si="10"/>
        <v>431.04349999999999</v>
      </c>
      <c r="F120" s="117">
        <f t="shared" si="11"/>
        <v>431.04349999999999</v>
      </c>
      <c r="G120" s="112"/>
      <c r="H120" s="118">
        <f t="shared" si="12"/>
        <v>1.1599757333076617E-4</v>
      </c>
      <c r="I120" s="118">
        <f t="shared" si="13"/>
        <v>0.11599757333076617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572.24289999999996</v>
      </c>
      <c r="D121" s="115">
        <f t="shared" si="14"/>
        <v>28.612144999999998</v>
      </c>
      <c r="E121" s="116">
        <f t="shared" si="10"/>
        <v>543.63075499999991</v>
      </c>
      <c r="F121" s="117">
        <f t="shared" si="11"/>
        <v>543.63075499999991</v>
      </c>
      <c r="G121" s="112"/>
      <c r="H121" s="118">
        <f t="shared" si="12"/>
        <v>9.1974193034756024E-5</v>
      </c>
      <c r="I121" s="118">
        <f t="shared" si="13"/>
        <v>9.1974193034756027E-2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587.57000000000005</v>
      </c>
      <c r="D122" s="115">
        <f t="shared" si="14"/>
        <v>29.378500000000003</v>
      </c>
      <c r="E122" s="116">
        <f t="shared" si="10"/>
        <v>558.19150000000002</v>
      </c>
      <c r="F122" s="117">
        <f t="shared" si="11"/>
        <v>558.19150000000002</v>
      </c>
      <c r="G122" s="112"/>
      <c r="H122" s="118">
        <f t="shared" si="12"/>
        <v>8.9574993528206788E-5</v>
      </c>
      <c r="I122" s="118">
        <f t="shared" si="13"/>
        <v>8.9574993528206789E-2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588.24914999999999</v>
      </c>
      <c r="D123" s="115">
        <f t="shared" si="14"/>
        <v>29.412457500000002</v>
      </c>
      <c r="E123" s="116">
        <f t="shared" si="10"/>
        <v>558.83669250000003</v>
      </c>
      <c r="F123" s="117">
        <f t="shared" si="11"/>
        <v>558.83669250000003</v>
      </c>
      <c r="G123" s="112"/>
      <c r="H123" s="118">
        <f t="shared" si="12"/>
        <v>8.9471576707536799E-5</v>
      </c>
      <c r="I123" s="118">
        <f t="shared" si="13"/>
        <v>8.9471576707536804E-2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889.57543999999996</v>
      </c>
      <c r="D124" s="115">
        <f t="shared" si="14"/>
        <v>44.478771999999999</v>
      </c>
      <c r="E124" s="116">
        <f t="shared" si="10"/>
        <v>845.09666799999991</v>
      </c>
      <c r="F124" s="117">
        <f t="shared" si="11"/>
        <v>845.09666799999991</v>
      </c>
      <c r="G124" s="112"/>
      <c r="H124" s="118">
        <f t="shared" si="12"/>
        <v>5.9164829176678278E-5</v>
      </c>
      <c r="I124" s="118">
        <f t="shared" si="13"/>
        <v>5.9164829176678278E-2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4"/>
        <v>46.063175000000001</v>
      </c>
      <c r="E125" s="116">
        <f t="shared" si="10"/>
        <v>875.20032500000002</v>
      </c>
      <c r="F125" s="117">
        <f t="shared" si="11"/>
        <v>875.20032500000002</v>
      </c>
      <c r="G125" s="112"/>
      <c r="H125" s="118">
        <f t="shared" si="12"/>
        <v>5.7129777688325143E-5</v>
      </c>
      <c r="I125" s="118">
        <f t="shared" si="13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990.38</v>
      </c>
      <c r="D126" s="115">
        <f t="shared" si="14"/>
        <v>49.519000000000005</v>
      </c>
      <c r="E126" s="116">
        <f t="shared" si="10"/>
        <v>940.86099999999999</v>
      </c>
      <c r="F126" s="117">
        <f t="shared" si="11"/>
        <v>940.86099999999999</v>
      </c>
      <c r="G126" s="112"/>
      <c r="H126" s="118">
        <f t="shared" si="12"/>
        <v>5.3142812806567657E-5</v>
      </c>
      <c r="I126" s="118">
        <f t="shared" si="13"/>
        <v>5.3142812806567657E-2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0"/>
        <v>1434.5</v>
      </c>
      <c r="F127" s="117">
        <f t="shared" si="11"/>
        <v>1434.5</v>
      </c>
      <c r="G127" s="112"/>
      <c r="H127" s="118">
        <f t="shared" si="12"/>
        <v>3.4855350296270483E-5</v>
      </c>
      <c r="I127" s="118">
        <f t="shared" si="13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1483</v>
      </c>
      <c r="D128" s="115">
        <f t="shared" si="14"/>
        <v>74.150000000000006</v>
      </c>
      <c r="E128" s="116">
        <f t="shared" si="10"/>
        <v>1408.85</v>
      </c>
      <c r="F128" s="117">
        <f t="shared" si="11"/>
        <v>1408.85</v>
      </c>
      <c r="G128" s="112"/>
      <c r="H128" s="118">
        <f t="shared" si="12"/>
        <v>3.5489938602406286E-5</v>
      </c>
      <c r="I128" s="118">
        <f t="shared" si="13"/>
        <v>3.5489938602406283E-2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1332.0018</v>
      </c>
      <c r="D129" s="115">
        <f t="shared" si="14"/>
        <v>66.600090000000009</v>
      </c>
      <c r="E129" s="116">
        <f t="shared" si="10"/>
        <v>1265.4017100000001</v>
      </c>
      <c r="F129" s="117">
        <f t="shared" si="11"/>
        <v>1265.4017100000001</v>
      </c>
      <c r="G129" s="112"/>
      <c r="H129" s="118">
        <f t="shared" si="12"/>
        <v>3.9513144011793619E-5</v>
      </c>
      <c r="I129" s="118">
        <f t="shared" si="13"/>
        <v>3.9513144011793622E-2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1545</v>
      </c>
      <c r="D130" s="115">
        <f t="shared" si="14"/>
        <v>77.25</v>
      </c>
      <c r="E130" s="116">
        <f t="shared" si="10"/>
        <v>1467.75</v>
      </c>
      <c r="F130" s="117">
        <f t="shared" si="11"/>
        <v>1467.75</v>
      </c>
      <c r="G130" s="112"/>
      <c r="H130" s="118">
        <f t="shared" si="12"/>
        <v>3.4065746891500585E-5</v>
      </c>
      <c r="I130" s="118">
        <f t="shared" si="13"/>
        <v>3.4065746891500583E-2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4"/>
        <v>78.735005000000001</v>
      </c>
      <c r="E131" s="116">
        <f t="shared" ref="E131:E194" si="15">C131-D131</f>
        <v>1495.965095</v>
      </c>
      <c r="F131" s="117">
        <f t="shared" ref="F131:F150" si="16">E131</f>
        <v>1495.965095</v>
      </c>
      <c r="G131" s="112"/>
      <c r="H131" s="118">
        <f t="shared" ref="H131:H150" si="17">(1/E131)-(1/C131)</f>
        <v>3.3423239731405715E-5</v>
      </c>
      <c r="I131" s="118">
        <f t="shared" ref="I131:I150" si="18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1736.4438</v>
      </c>
      <c r="D132" s="115">
        <f t="shared" si="14"/>
        <v>86.822190000000006</v>
      </c>
      <c r="E132" s="116">
        <f t="shared" si="15"/>
        <v>1649.6216099999999</v>
      </c>
      <c r="F132" s="117">
        <f t="shared" si="16"/>
        <v>1649.6216099999999</v>
      </c>
      <c r="G132" s="112"/>
      <c r="H132" s="118">
        <f t="shared" si="17"/>
        <v>3.0309981208357251E-5</v>
      </c>
      <c r="I132" s="118">
        <f t="shared" si="18"/>
        <v>3.0309981208357251E-2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2317.5088000000001</v>
      </c>
      <c r="D133" s="115">
        <f t="shared" si="14"/>
        <v>115.87544000000001</v>
      </c>
      <c r="E133" s="116">
        <f t="shared" si="15"/>
        <v>2201.6333600000003</v>
      </c>
      <c r="F133" s="117">
        <f t="shared" si="16"/>
        <v>2201.6333600000003</v>
      </c>
      <c r="G133" s="112"/>
      <c r="H133" s="118">
        <f t="shared" si="17"/>
        <v>2.2710411691799525E-5</v>
      </c>
      <c r="I133" s="118">
        <f t="shared" si="18"/>
        <v>2.2710411691799524E-2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2665</v>
      </c>
      <c r="D134" s="115">
        <f t="shared" si="14"/>
        <v>133.25</v>
      </c>
      <c r="E134" s="116">
        <f t="shared" si="15"/>
        <v>2531.75</v>
      </c>
      <c r="F134" s="117">
        <f t="shared" si="16"/>
        <v>2531.75</v>
      </c>
      <c r="G134" s="112"/>
      <c r="H134" s="118">
        <f t="shared" si="17"/>
        <v>1.9749185346104462E-5</v>
      </c>
      <c r="I134" s="118">
        <f t="shared" si="18"/>
        <v>1.974918534610446E-2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3009.1066999999998</v>
      </c>
      <c r="D135" s="115">
        <f t="shared" ref="D135:D149" si="19">C135*0.05</f>
        <v>150.45533499999999</v>
      </c>
      <c r="E135" s="116">
        <f t="shared" si="15"/>
        <v>2858.6513649999997</v>
      </c>
      <c r="F135" s="117">
        <f t="shared" si="16"/>
        <v>2858.6513649999997</v>
      </c>
      <c r="G135" s="112"/>
      <c r="H135" s="118">
        <f t="shared" si="17"/>
        <v>1.7490765265109579E-5</v>
      </c>
      <c r="I135" s="118">
        <f t="shared" si="18"/>
        <v>1.7490765265109579E-2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3182.99</v>
      </c>
      <c r="D136" s="115">
        <f t="shared" si="19"/>
        <v>159.14949999999999</v>
      </c>
      <c r="E136" s="116">
        <f t="shared" si="15"/>
        <v>3023.8404999999998</v>
      </c>
      <c r="F136" s="117">
        <f t="shared" si="16"/>
        <v>3023.8404999999998</v>
      </c>
      <c r="G136" s="112"/>
      <c r="H136" s="118">
        <f t="shared" si="17"/>
        <v>1.6535263682062598E-5</v>
      </c>
      <c r="I136" s="118">
        <f t="shared" si="18"/>
        <v>1.6535263682062599E-2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3605.0001999999999</v>
      </c>
      <c r="D137" s="115">
        <f t="shared" si="19"/>
        <v>180.25001</v>
      </c>
      <c r="E137" s="116">
        <f t="shared" si="15"/>
        <v>3424.7501899999997</v>
      </c>
      <c r="F137" s="117">
        <f t="shared" si="16"/>
        <v>3424.7501899999997</v>
      </c>
      <c r="G137" s="112"/>
      <c r="H137" s="118">
        <f t="shared" si="17"/>
        <v>1.4599605000678909E-5</v>
      </c>
      <c r="I137" s="118">
        <f t="shared" si="18"/>
        <v>1.459960500067891E-2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19"/>
        <v>183</v>
      </c>
      <c r="E138" s="116">
        <f t="shared" si="15"/>
        <v>3477</v>
      </c>
      <c r="F138" s="117">
        <f t="shared" si="16"/>
        <v>3477</v>
      </c>
      <c r="G138" s="112"/>
      <c r="H138" s="118">
        <f t="shared" si="17"/>
        <v>1.4380212827149819E-5</v>
      </c>
      <c r="I138" s="118">
        <f t="shared" si="18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4285.5640000000003</v>
      </c>
      <c r="D139" s="115">
        <f t="shared" si="19"/>
        <v>214.27820000000003</v>
      </c>
      <c r="E139" s="116">
        <f t="shared" si="15"/>
        <v>4071.2858000000001</v>
      </c>
      <c r="F139" s="117">
        <f t="shared" si="16"/>
        <v>4071.2858000000001</v>
      </c>
      <c r="G139" s="112"/>
      <c r="H139" s="118">
        <f t="shared" si="17"/>
        <v>1.2281132412762558E-5</v>
      </c>
      <c r="I139" s="118">
        <f t="shared" si="18"/>
        <v>1.2281132412762557E-2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4092.0365999999999</v>
      </c>
      <c r="D140" s="115">
        <f t="shared" si="19"/>
        <v>204.60183000000001</v>
      </c>
      <c r="E140" s="116">
        <f t="shared" si="15"/>
        <v>3887.4347699999998</v>
      </c>
      <c r="F140" s="117">
        <f t="shared" si="16"/>
        <v>3887.4347699999998</v>
      </c>
      <c r="G140" s="112"/>
      <c r="H140" s="118">
        <f t="shared" si="17"/>
        <v>1.2861952150518014E-5</v>
      </c>
      <c r="I140" s="118">
        <f t="shared" si="18"/>
        <v>1.2861952150518014E-2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4593.2533999999996</v>
      </c>
      <c r="D141" s="115">
        <f t="shared" si="19"/>
        <v>229.66266999999999</v>
      </c>
      <c r="E141" s="116">
        <f t="shared" si="15"/>
        <v>4363.5907299999999</v>
      </c>
      <c r="F141" s="117">
        <f t="shared" si="16"/>
        <v>4363.5907299999999</v>
      </c>
      <c r="G141" s="112"/>
      <c r="H141" s="118">
        <f t="shared" si="17"/>
        <v>1.1458453162494452E-5</v>
      </c>
      <c r="I141" s="118">
        <f t="shared" si="18"/>
        <v>1.1458453162494452E-2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5753.2393000000002</v>
      </c>
      <c r="D142" s="115">
        <f t="shared" si="19"/>
        <v>287.66196500000001</v>
      </c>
      <c r="E142" s="116">
        <f t="shared" si="15"/>
        <v>5465.5773349999999</v>
      </c>
      <c r="F142" s="117">
        <f t="shared" si="16"/>
        <v>5465.5773349999999</v>
      </c>
      <c r="G142" s="112"/>
      <c r="H142" s="118">
        <f t="shared" si="17"/>
        <v>9.148164399726662E-6</v>
      </c>
      <c r="I142" s="118">
        <f t="shared" si="18"/>
        <v>9.1481643997266618E-3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5995</v>
      </c>
      <c r="D143" s="115">
        <f t="shared" si="19"/>
        <v>299.75</v>
      </c>
      <c r="E143" s="116">
        <f t="shared" si="15"/>
        <v>5695.25</v>
      </c>
      <c r="F143" s="117">
        <f t="shared" si="16"/>
        <v>5695.25</v>
      </c>
      <c r="G143" s="112"/>
      <c r="H143" s="118">
        <f t="shared" si="17"/>
        <v>8.779245862780376E-6</v>
      </c>
      <c r="I143" s="118">
        <f t="shared" si="18"/>
        <v>8.7792458627803764E-3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8836.6029999999992</v>
      </c>
      <c r="D144" s="115">
        <f t="shared" si="19"/>
        <v>441.83015</v>
      </c>
      <c r="E144" s="116">
        <f t="shared" si="15"/>
        <v>8394.7728499999994</v>
      </c>
      <c r="F144" s="117">
        <f t="shared" si="16"/>
        <v>8394.7728499999994</v>
      </c>
      <c r="G144" s="112"/>
      <c r="H144" s="118">
        <f t="shared" si="17"/>
        <v>5.9560873049709735E-6</v>
      </c>
      <c r="I144" s="118">
        <f t="shared" si="18"/>
        <v>5.9560873049709735E-3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11903.148999999999</v>
      </c>
      <c r="D145" s="115">
        <f t="shared" si="19"/>
        <v>595.15745000000004</v>
      </c>
      <c r="E145" s="116">
        <f t="shared" si="15"/>
        <v>11307.991549999999</v>
      </c>
      <c r="F145" s="117">
        <f t="shared" si="16"/>
        <v>11307.991549999999</v>
      </c>
      <c r="G145" s="112"/>
      <c r="H145" s="118">
        <f t="shared" si="17"/>
        <v>4.4216516946371558E-6</v>
      </c>
      <c r="I145" s="118">
        <f t="shared" si="18"/>
        <v>4.4216516946371555E-3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18185</v>
      </c>
      <c r="D146" s="115">
        <f t="shared" si="19"/>
        <v>909.25</v>
      </c>
      <c r="E146" s="116">
        <f t="shared" si="15"/>
        <v>17275.75</v>
      </c>
      <c r="F146" s="117">
        <f t="shared" si="16"/>
        <v>17275.75</v>
      </c>
      <c r="G146" s="112"/>
      <c r="H146" s="118">
        <f t="shared" si="17"/>
        <v>2.8942303517937002E-6</v>
      </c>
      <c r="I146" s="118">
        <f t="shared" si="18"/>
        <v>2.8942303517937003E-3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22630</v>
      </c>
      <c r="D147" s="115">
        <f t="shared" si="19"/>
        <v>1131.5</v>
      </c>
      <c r="E147" s="116">
        <f t="shared" si="15"/>
        <v>21498.5</v>
      </c>
      <c r="F147" s="117">
        <f t="shared" si="16"/>
        <v>21498.5</v>
      </c>
      <c r="G147" s="112"/>
      <c r="H147" s="118">
        <f t="shared" si="17"/>
        <v>2.325743656534175E-6</v>
      </c>
      <c r="I147" s="118">
        <f t="shared" si="18"/>
        <v>2.325743656534175E-3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25778</v>
      </c>
      <c r="D148" s="115">
        <f t="shared" si="19"/>
        <v>1288.9000000000001</v>
      </c>
      <c r="E148" s="116">
        <f t="shared" si="15"/>
        <v>24489.1</v>
      </c>
      <c r="F148" s="117">
        <f t="shared" si="16"/>
        <v>24489.1</v>
      </c>
      <c r="G148" s="112"/>
      <c r="H148" s="118">
        <f t="shared" si="17"/>
        <v>2.0417246856764879E-6</v>
      </c>
      <c r="I148" s="118">
        <f t="shared" si="18"/>
        <v>2.0417246856764878E-3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19"/>
        <v>4475</v>
      </c>
      <c r="E149" s="116">
        <f t="shared" si="15"/>
        <v>85025</v>
      </c>
      <c r="F149" s="117">
        <f t="shared" si="16"/>
        <v>85025</v>
      </c>
      <c r="G149" s="112"/>
      <c r="H149" s="118">
        <f t="shared" si="17"/>
        <v>5.8806233460746692E-7</v>
      </c>
      <c r="I149" s="118">
        <f t="shared" si="18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6.6489954000000004</v>
      </c>
      <c r="D150" s="115">
        <f>C150*0.03</f>
        <v>0.199469862</v>
      </c>
      <c r="E150" s="116">
        <f t="shared" si="15"/>
        <v>6.4495255380000005</v>
      </c>
      <c r="F150" s="117">
        <f t="shared" si="16"/>
        <v>6.4495255380000005</v>
      </c>
      <c r="G150" s="112"/>
      <c r="H150" s="118">
        <f t="shared" si="17"/>
        <v>4.6515049554022025E-3</v>
      </c>
      <c r="I150" s="118">
        <f t="shared" si="18"/>
        <v>4.6515049554022028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2026-11-03T07:46:19Z</dcterms:created>
  <dcterms:modified xsi:type="dcterms:W3CDTF">2026-11-03T07:48:41Z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2026-11-03T07:48:19Z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e46320f3-2802-4886-8672-93bdf3aa57d4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