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8_{6356D2BD-446A-4AD3-9C77-DD608875EAC6}" xr6:coauthVersionLast="47" xr6:coauthVersionMax="47" xr10:uidLastSave="{00000000-0000-0000-0000-000000000000}"/>
  <bookViews>
    <workbookView xWindow="-110" yWindow="-110" windowWidth="19420" windowHeight="10300" activeTab="1" xr2:uid="{933181F3-A0C2-4322-B2CA-C2411B5107A6}"/>
  </bookViews>
  <sheets>
    <sheet name="Current Rate" sheetId="1" r:id="rId1"/>
    <sheet name="Card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0" i="2" l="1"/>
  <c r="C149" i="2"/>
  <c r="D149" i="2" s="1"/>
  <c r="C148" i="2"/>
  <c r="C147" i="2"/>
  <c r="C146" i="2"/>
  <c r="D146" i="2" s="1"/>
  <c r="E146" i="2" s="1"/>
  <c r="C145" i="2"/>
  <c r="D145" i="2" s="1"/>
  <c r="E145" i="2" s="1"/>
  <c r="D144" i="2"/>
  <c r="C144" i="2"/>
  <c r="C143" i="2"/>
  <c r="C142" i="2"/>
  <c r="D142" i="2" s="1"/>
  <c r="C141" i="2"/>
  <c r="D141" i="2" s="1"/>
  <c r="E141" i="2" s="1"/>
  <c r="F141" i="2" s="1"/>
  <c r="C140" i="2"/>
  <c r="E139" i="2"/>
  <c r="C139" i="2"/>
  <c r="D139" i="2" s="1"/>
  <c r="C138" i="2"/>
  <c r="D138" i="2" s="1"/>
  <c r="E138" i="2" s="1"/>
  <c r="C137" i="2"/>
  <c r="C136" i="2"/>
  <c r="C135" i="2"/>
  <c r="D135" i="2" s="1"/>
  <c r="H134" i="2"/>
  <c r="I134" i="2" s="1"/>
  <c r="C134" i="2"/>
  <c r="D134" i="2" s="1"/>
  <c r="E134" i="2" s="1"/>
  <c r="F134" i="2" s="1"/>
  <c r="C133" i="2"/>
  <c r="D133" i="2" s="1"/>
  <c r="E133" i="2" s="1"/>
  <c r="C132" i="2"/>
  <c r="D132" i="2" s="1"/>
  <c r="E132" i="2" s="1"/>
  <c r="C131" i="2"/>
  <c r="D131" i="2" s="1"/>
  <c r="E131" i="2" s="1"/>
  <c r="C130" i="2"/>
  <c r="C129" i="2"/>
  <c r="C128" i="2"/>
  <c r="D128" i="2" s="1"/>
  <c r="C127" i="2"/>
  <c r="D127" i="2" s="1"/>
  <c r="E127" i="2" s="1"/>
  <c r="F127" i="2" s="1"/>
  <c r="C126" i="2"/>
  <c r="E125" i="2"/>
  <c r="H125" i="2" s="1"/>
  <c r="I125" i="2" s="1"/>
  <c r="C125" i="2"/>
  <c r="D125" i="2" s="1"/>
  <c r="C124" i="2"/>
  <c r="D124" i="2" s="1"/>
  <c r="E124" i="2" s="1"/>
  <c r="C123" i="2"/>
  <c r="C122" i="2"/>
  <c r="C121" i="2"/>
  <c r="D121" i="2" s="1"/>
  <c r="H120" i="2"/>
  <c r="I120" i="2" s="1"/>
  <c r="C120" i="2"/>
  <c r="D120" i="2" s="1"/>
  <c r="E120" i="2" s="1"/>
  <c r="F120" i="2" s="1"/>
  <c r="C119" i="2"/>
  <c r="D119" i="2" s="1"/>
  <c r="E119" i="2" s="1"/>
  <c r="C118" i="2"/>
  <c r="D118" i="2" s="1"/>
  <c r="E118" i="2" s="1"/>
  <c r="C117" i="2"/>
  <c r="D117" i="2" s="1"/>
  <c r="E117" i="2" s="1"/>
  <c r="C116" i="2"/>
  <c r="C115" i="2"/>
  <c r="C114" i="2"/>
  <c r="D114" i="2" s="1"/>
  <c r="C113" i="2"/>
  <c r="D113" i="2" s="1"/>
  <c r="E113" i="2" s="1"/>
  <c r="F113" i="2" s="1"/>
  <c r="C112" i="2"/>
  <c r="D112" i="2" s="1"/>
  <c r="E112" i="2" s="1"/>
  <c r="F111" i="2"/>
  <c r="E111" i="2"/>
  <c r="H111" i="2" s="1"/>
  <c r="I111" i="2" s="1"/>
  <c r="C111" i="2"/>
  <c r="D111" i="2" s="1"/>
  <c r="C110" i="2"/>
  <c r="D110" i="2" s="1"/>
  <c r="E110" i="2" s="1"/>
  <c r="C109" i="2"/>
  <c r="C108" i="2"/>
  <c r="C107" i="2"/>
  <c r="D107" i="2" s="1"/>
  <c r="I106" i="2"/>
  <c r="H106" i="2"/>
  <c r="C106" i="2"/>
  <c r="D106" i="2" s="1"/>
  <c r="E106" i="2" s="1"/>
  <c r="F106" i="2" s="1"/>
  <c r="C105" i="2"/>
  <c r="D105" i="2" s="1"/>
  <c r="E105" i="2" s="1"/>
  <c r="C104" i="2"/>
  <c r="D104" i="2" s="1"/>
  <c r="E104" i="2" s="1"/>
  <c r="C103" i="2"/>
  <c r="D103" i="2" s="1"/>
  <c r="E103" i="2" s="1"/>
  <c r="C102" i="2"/>
  <c r="C101" i="2"/>
  <c r="C100" i="2"/>
  <c r="D100" i="2" s="1"/>
  <c r="C99" i="2"/>
  <c r="D99" i="2" s="1"/>
  <c r="E99" i="2" s="1"/>
  <c r="F99" i="2" s="1"/>
  <c r="C98" i="2"/>
  <c r="D98" i="2" s="1"/>
  <c r="E98" i="2" s="1"/>
  <c r="C97" i="2"/>
  <c r="D97" i="2" s="1"/>
  <c r="E97" i="2" s="1"/>
  <c r="C96" i="2"/>
  <c r="D96" i="2" s="1"/>
  <c r="E96" i="2" s="1"/>
  <c r="D95" i="2"/>
  <c r="C95" i="2"/>
  <c r="C94" i="2"/>
  <c r="C93" i="2"/>
  <c r="D93" i="2" s="1"/>
  <c r="H92" i="2"/>
  <c r="I92" i="2" s="1"/>
  <c r="C92" i="2"/>
  <c r="D92" i="2" s="1"/>
  <c r="E92" i="2" s="1"/>
  <c r="F92" i="2" s="1"/>
  <c r="C91" i="2"/>
  <c r="D91" i="2" s="1"/>
  <c r="E91" i="2" s="1"/>
  <c r="F90" i="2"/>
  <c r="E90" i="2"/>
  <c r="H90" i="2" s="1"/>
  <c r="I90" i="2" s="1"/>
  <c r="C90" i="2"/>
  <c r="D90" i="2" s="1"/>
  <c r="C89" i="2"/>
  <c r="D89" i="2" s="1"/>
  <c r="E89" i="2" s="1"/>
  <c r="C88" i="2"/>
  <c r="D88" i="2" s="1"/>
  <c r="C87" i="2"/>
  <c r="C86" i="2"/>
  <c r="D86" i="2" s="1"/>
  <c r="H85" i="2"/>
  <c r="I85" i="2" s="1"/>
  <c r="C85" i="2"/>
  <c r="D85" i="2" s="1"/>
  <c r="E85" i="2" s="1"/>
  <c r="F85" i="2" s="1"/>
  <c r="C84" i="2"/>
  <c r="D84" i="2" s="1"/>
  <c r="E84" i="2" s="1"/>
  <c r="C83" i="2"/>
  <c r="D83" i="2" s="1"/>
  <c r="E83" i="2" s="1"/>
  <c r="C82" i="2"/>
  <c r="D82" i="2" s="1"/>
  <c r="E82" i="2" s="1"/>
  <c r="C81" i="2"/>
  <c r="C80" i="2"/>
  <c r="C79" i="2"/>
  <c r="D79" i="2" s="1"/>
  <c r="I78" i="2"/>
  <c r="H78" i="2"/>
  <c r="C78" i="2"/>
  <c r="D78" i="2" s="1"/>
  <c r="E78" i="2" s="1"/>
  <c r="F78" i="2" s="1"/>
  <c r="C77" i="2"/>
  <c r="D77" i="2" s="1"/>
  <c r="E77" i="2" s="1"/>
  <c r="E76" i="2"/>
  <c r="H76" i="2" s="1"/>
  <c r="I76" i="2" s="1"/>
  <c r="C76" i="2"/>
  <c r="D76" i="2" s="1"/>
  <c r="C75" i="2"/>
  <c r="D75" i="2" s="1"/>
  <c r="E75" i="2" s="1"/>
  <c r="D74" i="2"/>
  <c r="C74" i="2"/>
  <c r="C73" i="2"/>
  <c r="C72" i="2"/>
  <c r="D72" i="2" s="1"/>
  <c r="C71" i="2"/>
  <c r="D71" i="2" s="1"/>
  <c r="E71" i="2" s="1"/>
  <c r="F71" i="2" s="1"/>
  <c r="C70" i="2"/>
  <c r="E69" i="2"/>
  <c r="H69" i="2" s="1"/>
  <c r="I69" i="2" s="1"/>
  <c r="C69" i="2"/>
  <c r="D69" i="2" s="1"/>
  <c r="C68" i="2"/>
  <c r="D68" i="2" s="1"/>
  <c r="E68" i="2" s="1"/>
  <c r="C67" i="2"/>
  <c r="C66" i="2"/>
  <c r="C65" i="2"/>
  <c r="D65" i="2" s="1"/>
  <c r="C64" i="2"/>
  <c r="D64" i="2" s="1"/>
  <c r="E64" i="2" s="1"/>
  <c r="F64" i="2" s="1"/>
  <c r="C63" i="2"/>
  <c r="D63" i="2" s="1"/>
  <c r="E63" i="2" s="1"/>
  <c r="F62" i="2"/>
  <c r="E62" i="2"/>
  <c r="H62" i="2" s="1"/>
  <c r="I62" i="2" s="1"/>
  <c r="C62" i="2"/>
  <c r="D62" i="2" s="1"/>
  <c r="C61" i="2"/>
  <c r="D61" i="2" s="1"/>
  <c r="E61" i="2" s="1"/>
  <c r="C60" i="2"/>
  <c r="D60" i="2" s="1"/>
  <c r="C59" i="2"/>
  <c r="C58" i="2"/>
  <c r="D58" i="2" s="1"/>
  <c r="I57" i="2"/>
  <c r="H57" i="2"/>
  <c r="C57" i="2"/>
  <c r="D57" i="2" s="1"/>
  <c r="E57" i="2" s="1"/>
  <c r="F57" i="2" s="1"/>
  <c r="C56" i="2"/>
  <c r="D56" i="2" s="1"/>
  <c r="E56" i="2" s="1"/>
  <c r="C55" i="2"/>
  <c r="D55" i="2" s="1"/>
  <c r="E55" i="2" s="1"/>
  <c r="C54" i="2"/>
  <c r="C53" i="2"/>
  <c r="C52" i="2"/>
  <c r="C51" i="2"/>
  <c r="D51" i="2" s="1"/>
  <c r="C50" i="2"/>
  <c r="D50" i="2" s="1"/>
  <c r="E50" i="2" s="1"/>
  <c r="F50" i="2" s="1"/>
  <c r="C49" i="2"/>
  <c r="D49" i="2" s="1"/>
  <c r="E49" i="2" s="1"/>
  <c r="C48" i="2"/>
  <c r="D48" i="2" s="1"/>
  <c r="E48" i="2" s="1"/>
  <c r="C47" i="2"/>
  <c r="D47" i="2" s="1"/>
  <c r="E47" i="2" s="1"/>
  <c r="D46" i="2"/>
  <c r="C46" i="2"/>
  <c r="C45" i="2"/>
  <c r="C44" i="2"/>
  <c r="D44" i="2" s="1"/>
  <c r="H43" i="2"/>
  <c r="I43" i="2" s="1"/>
  <c r="C43" i="2"/>
  <c r="D43" i="2" s="1"/>
  <c r="E43" i="2" s="1"/>
  <c r="F43" i="2" s="1"/>
  <c r="C42" i="2"/>
  <c r="D42" i="2" s="1"/>
  <c r="E42" i="2" s="1"/>
  <c r="F41" i="2"/>
  <c r="E41" i="2"/>
  <c r="H41" i="2" s="1"/>
  <c r="I41" i="2" s="1"/>
  <c r="C41" i="2"/>
  <c r="D41" i="2" s="1"/>
  <c r="C40" i="2"/>
  <c r="C39" i="2"/>
  <c r="C38" i="2"/>
  <c r="C37" i="2"/>
  <c r="D37" i="2" s="1"/>
  <c r="H36" i="2"/>
  <c r="I36" i="2" s="1"/>
  <c r="C36" i="2"/>
  <c r="D36" i="2" s="1"/>
  <c r="E36" i="2" s="1"/>
  <c r="F36" i="2" s="1"/>
  <c r="C35" i="2"/>
  <c r="C34" i="2"/>
  <c r="D34" i="2" s="1"/>
  <c r="E34" i="2" s="1"/>
  <c r="C33" i="2"/>
  <c r="C32" i="2"/>
  <c r="C31" i="2"/>
  <c r="C30" i="2"/>
  <c r="D30" i="2" s="1"/>
  <c r="I29" i="2"/>
  <c r="H29" i="2"/>
  <c r="C29" i="2"/>
  <c r="D29" i="2" s="1"/>
  <c r="E29" i="2" s="1"/>
  <c r="F29" i="2" s="1"/>
  <c r="C28" i="2"/>
  <c r="D28" i="2" s="1"/>
  <c r="E28" i="2" s="1"/>
  <c r="E27" i="2"/>
  <c r="H27" i="2" s="1"/>
  <c r="I27" i="2" s="1"/>
  <c r="C27" i="2"/>
  <c r="D27" i="2" s="1"/>
  <c r="C26" i="2"/>
  <c r="D25" i="2"/>
  <c r="C25" i="2"/>
  <c r="C24" i="2"/>
  <c r="C23" i="2"/>
  <c r="D23" i="2" s="1"/>
  <c r="C22" i="2"/>
  <c r="D22" i="2" s="1"/>
  <c r="E22" i="2" s="1"/>
  <c r="F22" i="2" s="1"/>
  <c r="C21" i="2"/>
  <c r="D21" i="2" s="1"/>
  <c r="E21" i="2" s="1"/>
  <c r="E20" i="2"/>
  <c r="H20" i="2" s="1"/>
  <c r="I20" i="2" s="1"/>
  <c r="C20" i="2"/>
  <c r="D20" i="2" s="1"/>
  <c r="C19" i="2"/>
  <c r="C18" i="2"/>
  <c r="C17" i="2"/>
  <c r="C16" i="2"/>
  <c r="D16" i="2" s="1"/>
  <c r="C15" i="2"/>
  <c r="D15" i="2" s="1"/>
  <c r="E15" i="2" s="1"/>
  <c r="F15" i="2" s="1"/>
  <c r="C14" i="2"/>
  <c r="D14" i="2" s="1"/>
  <c r="E14" i="2" s="1"/>
  <c r="F13" i="2"/>
  <c r="E13" i="2"/>
  <c r="H13" i="2" s="1"/>
  <c r="I13" i="2" s="1"/>
  <c r="C13" i="2"/>
  <c r="D13" i="2" s="1"/>
  <c r="C12" i="2"/>
  <c r="C11" i="2"/>
  <c r="D11" i="2" s="1"/>
  <c r="C10" i="2"/>
  <c r="C9" i="2"/>
  <c r="D9" i="2" s="1"/>
  <c r="I8" i="2"/>
  <c r="H8" i="2"/>
  <c r="C8" i="2"/>
  <c r="D8" i="2" s="1"/>
  <c r="E8" i="2" s="1"/>
  <c r="F8" i="2" s="1"/>
  <c r="C7" i="2"/>
  <c r="C6" i="2"/>
  <c r="D6" i="2" s="1"/>
  <c r="E6" i="2" s="1"/>
  <c r="C5" i="2"/>
  <c r="C4" i="2"/>
  <c r="C3" i="2"/>
  <c r="C2" i="2"/>
  <c r="D2" i="2" s="1"/>
  <c r="L1" i="2"/>
  <c r="K56" i="1"/>
  <c r="G43" i="1"/>
  <c r="P43" i="1" s="1"/>
  <c r="K41" i="1"/>
  <c r="B41" i="1" s="1"/>
  <c r="L50" i="1" s="1"/>
  <c r="G41" i="1"/>
  <c r="P41" i="1" s="1"/>
  <c r="K39" i="1"/>
  <c r="J39" i="1"/>
  <c r="B39" i="1" s="1"/>
  <c r="G39" i="1"/>
  <c r="P39" i="1" s="1"/>
  <c r="C39" i="1"/>
  <c r="P37" i="1"/>
  <c r="T37" i="1" s="1"/>
  <c r="J37" i="1"/>
  <c r="H37" i="1"/>
  <c r="G37" i="1"/>
  <c r="K37" i="1" s="1"/>
  <c r="B37" i="1" s="1"/>
  <c r="G35" i="1"/>
  <c r="P35" i="1" s="1"/>
  <c r="X34" i="1"/>
  <c r="G33" i="1"/>
  <c r="P33" i="1" s="1"/>
  <c r="X32" i="1"/>
  <c r="G31" i="1"/>
  <c r="P31" i="1" s="1"/>
  <c r="X30" i="1"/>
  <c r="G29" i="1"/>
  <c r="P29" i="1" s="1"/>
  <c r="X28" i="1"/>
  <c r="G27" i="1"/>
  <c r="P27" i="1" s="1"/>
  <c r="X26" i="1"/>
  <c r="G25" i="1"/>
  <c r="P25" i="1" s="1"/>
  <c r="C23" i="1"/>
  <c r="B23" i="1"/>
  <c r="B16" i="1"/>
  <c r="H6" i="2" l="1"/>
  <c r="I6" i="2" s="1"/>
  <c r="F6" i="2"/>
  <c r="H118" i="2"/>
  <c r="I118" i="2" s="1"/>
  <c r="F118" i="2"/>
  <c r="H97" i="2"/>
  <c r="I97" i="2" s="1"/>
  <c r="F97" i="2"/>
  <c r="H104" i="2"/>
  <c r="I104" i="2" s="1"/>
  <c r="F104" i="2"/>
  <c r="H55" i="2"/>
  <c r="I55" i="2" s="1"/>
  <c r="F55" i="2"/>
  <c r="H34" i="2"/>
  <c r="I34" i="2" s="1"/>
  <c r="F34" i="2"/>
  <c r="H146" i="2"/>
  <c r="I146" i="2" s="1"/>
  <c r="F146" i="2"/>
  <c r="H132" i="2"/>
  <c r="I132" i="2" s="1"/>
  <c r="F132" i="2"/>
  <c r="H83" i="2"/>
  <c r="I83" i="2" s="1"/>
  <c r="F83" i="2"/>
  <c r="H48" i="2"/>
  <c r="I48" i="2" s="1"/>
  <c r="F48" i="2"/>
  <c r="H63" i="2"/>
  <c r="I63" i="2" s="1"/>
  <c r="F63" i="2"/>
  <c r="H141" i="2"/>
  <c r="I141" i="2" s="1"/>
  <c r="E31" i="2"/>
  <c r="D39" i="2"/>
  <c r="E39" i="2" s="1"/>
  <c r="E80" i="2"/>
  <c r="H15" i="2"/>
  <c r="I15" i="2" s="1"/>
  <c r="H56" i="2"/>
  <c r="I56" i="2" s="1"/>
  <c r="F56" i="2"/>
  <c r="H64" i="2"/>
  <c r="I64" i="2" s="1"/>
  <c r="E81" i="2"/>
  <c r="H89" i="2"/>
  <c r="I89" i="2" s="1"/>
  <c r="F89" i="2"/>
  <c r="H105" i="2"/>
  <c r="I105" i="2" s="1"/>
  <c r="F105" i="2"/>
  <c r="H113" i="2"/>
  <c r="I113" i="2" s="1"/>
  <c r="D123" i="2"/>
  <c r="E123" i="2"/>
  <c r="D32" i="2"/>
  <c r="E32" i="2" s="1"/>
  <c r="D81" i="2"/>
  <c r="H124" i="2"/>
  <c r="I124" i="2" s="1"/>
  <c r="F124" i="2"/>
  <c r="H133" i="2"/>
  <c r="I133" i="2" s="1"/>
  <c r="F133" i="2"/>
  <c r="E144" i="2"/>
  <c r="E87" i="2"/>
  <c r="H14" i="2"/>
  <c r="I14" i="2" s="1"/>
  <c r="F14" i="2"/>
  <c r="E25" i="2"/>
  <c r="H49" i="2"/>
  <c r="I49" i="2" s="1"/>
  <c r="F49" i="2"/>
  <c r="E74" i="2"/>
  <c r="H82" i="2"/>
  <c r="I82" i="2" s="1"/>
  <c r="F82" i="2"/>
  <c r="H98" i="2"/>
  <c r="I98" i="2" s="1"/>
  <c r="F98" i="2"/>
  <c r="H71" i="2"/>
  <c r="I71" i="2" s="1"/>
  <c r="E18" i="2"/>
  <c r="H42" i="2"/>
  <c r="I42" i="2" s="1"/>
  <c r="F42" i="2"/>
  <c r="H50" i="2"/>
  <c r="I50" i="2" s="1"/>
  <c r="H75" i="2"/>
  <c r="I75" i="2" s="1"/>
  <c r="F75" i="2"/>
  <c r="H91" i="2"/>
  <c r="I91" i="2" s="1"/>
  <c r="F91" i="2"/>
  <c r="H99" i="2"/>
  <c r="I99" i="2" s="1"/>
  <c r="D116" i="2"/>
  <c r="E116" i="2" s="1"/>
  <c r="F125" i="2"/>
  <c r="E10" i="2"/>
  <c r="D18" i="2"/>
  <c r="E59" i="2"/>
  <c r="D67" i="2"/>
  <c r="E67" i="2" s="1"/>
  <c r="H117" i="2"/>
  <c r="I117" i="2" s="1"/>
  <c r="F117" i="2"/>
  <c r="D137" i="2"/>
  <c r="E137" i="2" s="1"/>
  <c r="H22" i="2"/>
  <c r="I22" i="2" s="1"/>
  <c r="H112" i="2"/>
  <c r="I112" i="2" s="1"/>
  <c r="F112" i="2"/>
  <c r="E115" i="2"/>
  <c r="H68" i="2"/>
  <c r="I68" i="2" s="1"/>
  <c r="F68" i="2"/>
  <c r="H84" i="2"/>
  <c r="I84" i="2" s="1"/>
  <c r="F84" i="2"/>
  <c r="E3" i="2"/>
  <c r="F27" i="2"/>
  <c r="F76" i="2"/>
  <c r="E101" i="2"/>
  <c r="D109" i="2"/>
  <c r="E109" i="2" s="1"/>
  <c r="H127" i="2"/>
  <c r="I127" i="2" s="1"/>
  <c r="H138" i="2"/>
  <c r="I138" i="2" s="1"/>
  <c r="F138" i="2"/>
  <c r="H131" i="2"/>
  <c r="I131" i="2" s="1"/>
  <c r="F131" i="2"/>
  <c r="H47" i="2"/>
  <c r="I47" i="2" s="1"/>
  <c r="F47" i="2"/>
  <c r="H145" i="2"/>
  <c r="I145" i="2" s="1"/>
  <c r="F145" i="2"/>
  <c r="E11" i="2"/>
  <c r="H28" i="2"/>
  <c r="I28" i="2" s="1"/>
  <c r="F28" i="2"/>
  <c r="H61" i="2"/>
  <c r="I61" i="2" s="1"/>
  <c r="F61" i="2"/>
  <c r="H77" i="2"/>
  <c r="I77" i="2" s="1"/>
  <c r="F77" i="2"/>
  <c r="E102" i="2"/>
  <c r="H110" i="2"/>
  <c r="I110" i="2" s="1"/>
  <c r="F110" i="2"/>
  <c r="E88" i="2"/>
  <c r="E60" i="2"/>
  <c r="D4" i="2"/>
  <c r="E4" i="2" s="1"/>
  <c r="F20" i="2"/>
  <c r="E45" i="2"/>
  <c r="D53" i="2"/>
  <c r="E53" i="2" s="1"/>
  <c r="F69" i="2"/>
  <c r="D102" i="2"/>
  <c r="H119" i="2"/>
  <c r="I119" i="2" s="1"/>
  <c r="F119" i="2"/>
  <c r="H139" i="2"/>
  <c r="I139" i="2" s="1"/>
  <c r="F139" i="2"/>
  <c r="H96" i="2"/>
  <c r="I96" i="2" s="1"/>
  <c r="F96" i="2"/>
  <c r="E5" i="2"/>
  <c r="H21" i="2"/>
  <c r="I21" i="2" s="1"/>
  <c r="F21" i="2"/>
  <c r="E46" i="2"/>
  <c r="E95" i="2"/>
  <c r="H103" i="2"/>
  <c r="I103" i="2" s="1"/>
  <c r="F103" i="2"/>
  <c r="D130" i="2"/>
  <c r="E130" i="2" s="1"/>
  <c r="E9" i="2"/>
  <c r="E16" i="2"/>
  <c r="E23" i="2"/>
  <c r="E30" i="2"/>
  <c r="E51" i="2"/>
  <c r="E58" i="2"/>
  <c r="E65" i="2"/>
  <c r="E72" i="2"/>
  <c r="E79" i="2"/>
  <c r="E86" i="2"/>
  <c r="E93" i="2"/>
  <c r="E100" i="2"/>
  <c r="E107" i="2"/>
  <c r="E114" i="2"/>
  <c r="E121" i="2"/>
  <c r="E128" i="2"/>
  <c r="E135" i="2"/>
  <c r="E142" i="2"/>
  <c r="E149" i="2"/>
  <c r="E2" i="2"/>
  <c r="E37" i="2"/>
  <c r="E44" i="2"/>
  <c r="D7" i="2"/>
  <c r="E7" i="2" s="1"/>
  <c r="D35" i="2"/>
  <c r="E35" i="2" s="1"/>
  <c r="D70" i="2"/>
  <c r="E70" i="2" s="1"/>
  <c r="D126" i="2"/>
  <c r="E126" i="2" s="1"/>
  <c r="D140" i="2"/>
  <c r="E140" i="2" s="1"/>
  <c r="D147" i="2"/>
  <c r="E147" i="2" s="1"/>
  <c r="D5" i="2"/>
  <c r="D12" i="2"/>
  <c r="E12" i="2" s="1"/>
  <c r="D19" i="2"/>
  <c r="E19" i="2" s="1"/>
  <c r="D26" i="2"/>
  <c r="E26" i="2" s="1"/>
  <c r="D33" i="2"/>
  <c r="E33" i="2" s="1"/>
  <c r="D40" i="2"/>
  <c r="E40" i="2" s="1"/>
  <c r="D54" i="2"/>
  <c r="E54" i="2" s="1"/>
  <c r="D3" i="2"/>
  <c r="D10" i="2"/>
  <c r="D17" i="2"/>
  <c r="E17" i="2" s="1"/>
  <c r="D24" i="2"/>
  <c r="E24" i="2" s="1"/>
  <c r="D31" i="2"/>
  <c r="D38" i="2"/>
  <c r="E38" i="2" s="1"/>
  <c r="D45" i="2"/>
  <c r="D52" i="2"/>
  <c r="E52" i="2" s="1"/>
  <c r="D59" i="2"/>
  <c r="D66" i="2"/>
  <c r="E66" i="2" s="1"/>
  <c r="D73" i="2"/>
  <c r="E73" i="2" s="1"/>
  <c r="D80" i="2"/>
  <c r="D87" i="2"/>
  <c r="D94" i="2"/>
  <c r="E94" i="2" s="1"/>
  <c r="D101" i="2"/>
  <c r="D108" i="2"/>
  <c r="E108" i="2" s="1"/>
  <c r="D115" i="2"/>
  <c r="D122" i="2"/>
  <c r="E122" i="2" s="1"/>
  <c r="D129" i="2"/>
  <c r="E129" i="2" s="1"/>
  <c r="D136" i="2"/>
  <c r="E136" i="2" s="1"/>
  <c r="D143" i="2"/>
  <c r="E143" i="2" s="1"/>
  <c r="D150" i="2"/>
  <c r="E150" i="2" s="1"/>
  <c r="D148" i="2"/>
  <c r="E148" i="2" s="1"/>
  <c r="S27" i="1"/>
  <c r="Q27" i="1"/>
  <c r="T27" i="1" s="1"/>
  <c r="T35" i="1"/>
  <c r="S35" i="1"/>
  <c r="Q35" i="1"/>
  <c r="T25" i="1"/>
  <c r="S25" i="1"/>
  <c r="Q25" i="1"/>
  <c r="Q39" i="1"/>
  <c r="T39" i="1"/>
  <c r="S39" i="1"/>
  <c r="T29" i="1"/>
  <c r="S29" i="1"/>
  <c r="Q29" i="1"/>
  <c r="T31" i="1"/>
  <c r="S31" i="1"/>
  <c r="Q31" i="1"/>
  <c r="T43" i="1"/>
  <c r="S43" i="1"/>
  <c r="Q43" i="1"/>
  <c r="T41" i="1"/>
  <c r="Q41" i="1"/>
  <c r="S41" i="1"/>
  <c r="Q33" i="1"/>
  <c r="T33" i="1" s="1"/>
  <c r="S33" i="1"/>
  <c r="C25" i="1"/>
  <c r="L48" i="1" s="1"/>
  <c r="C27" i="1"/>
  <c r="H43" i="1"/>
  <c r="J43" i="1"/>
  <c r="C43" i="1" s="1"/>
  <c r="H25" i="1"/>
  <c r="H27" i="1"/>
  <c r="K27" i="1" s="1"/>
  <c r="B27" i="1" s="1"/>
  <c r="L52" i="1" s="1"/>
  <c r="H29" i="1"/>
  <c r="H31" i="1"/>
  <c r="H33" i="1"/>
  <c r="K33" i="1" s="1"/>
  <c r="B33" i="1" s="1"/>
  <c r="L51" i="1" s="1"/>
  <c r="H35" i="1"/>
  <c r="Q37" i="1"/>
  <c r="K43" i="1"/>
  <c r="B43" i="1" s="1"/>
  <c r="J25" i="1"/>
  <c r="B25" i="1" s="1"/>
  <c r="J27" i="1"/>
  <c r="J29" i="1"/>
  <c r="B29" i="1" s="1"/>
  <c r="J31" i="1"/>
  <c r="C31" i="1" s="1"/>
  <c r="J33" i="1"/>
  <c r="C33" i="1" s="1"/>
  <c r="J35" i="1"/>
  <c r="C35" i="1" s="1"/>
  <c r="S37" i="1"/>
  <c r="K25" i="1"/>
  <c r="K29" i="1"/>
  <c r="C29" i="1" s="1"/>
  <c r="L49" i="1" s="1"/>
  <c r="K31" i="1"/>
  <c r="B31" i="1" s="1"/>
  <c r="K35" i="1"/>
  <c r="B35" i="1" s="1"/>
  <c r="H41" i="1"/>
  <c r="J41" i="1"/>
  <c r="C41" i="1" s="1"/>
  <c r="H39" i="1"/>
  <c r="Y24" i="1"/>
  <c r="C37" i="1"/>
  <c r="H122" i="2" l="1"/>
  <c r="I122" i="2" s="1"/>
  <c r="F122" i="2"/>
  <c r="F39" i="2"/>
  <c r="H39" i="2"/>
  <c r="I39" i="2" s="1"/>
  <c r="H94" i="2"/>
  <c r="I94" i="2" s="1"/>
  <c r="F94" i="2"/>
  <c r="H54" i="2"/>
  <c r="I54" i="2" s="1"/>
  <c r="F54" i="2"/>
  <c r="H70" i="2"/>
  <c r="I70" i="2" s="1"/>
  <c r="F70" i="2"/>
  <c r="H108" i="2"/>
  <c r="I108" i="2" s="1"/>
  <c r="F108" i="2"/>
  <c r="H73" i="2"/>
  <c r="I73" i="2" s="1"/>
  <c r="F73" i="2"/>
  <c r="H26" i="2"/>
  <c r="I26" i="2" s="1"/>
  <c r="F26" i="2"/>
  <c r="H35" i="2"/>
  <c r="I35" i="2" s="1"/>
  <c r="F35" i="2"/>
  <c r="H19" i="2"/>
  <c r="I19" i="2" s="1"/>
  <c r="F19" i="2"/>
  <c r="F4" i="2"/>
  <c r="H4" i="2"/>
  <c r="I4" i="2" s="1"/>
  <c r="H40" i="2"/>
  <c r="I40" i="2" s="1"/>
  <c r="F40" i="2"/>
  <c r="H33" i="2"/>
  <c r="I33" i="2" s="1"/>
  <c r="F33" i="2"/>
  <c r="H12" i="2"/>
  <c r="I12" i="2" s="1"/>
  <c r="F12" i="2"/>
  <c r="F137" i="2"/>
  <c r="H137" i="2"/>
  <c r="I137" i="2" s="1"/>
  <c r="H52" i="2"/>
  <c r="I52" i="2" s="1"/>
  <c r="F52" i="2"/>
  <c r="F109" i="2"/>
  <c r="H109" i="2"/>
  <c r="I109" i="2" s="1"/>
  <c r="H24" i="2"/>
  <c r="I24" i="2" s="1"/>
  <c r="F24" i="2"/>
  <c r="F32" i="2"/>
  <c r="H32" i="2"/>
  <c r="I32" i="2" s="1"/>
  <c r="H66" i="2"/>
  <c r="I66" i="2" s="1"/>
  <c r="F66" i="2"/>
  <c r="F148" i="2"/>
  <c r="H148" i="2"/>
  <c r="I148" i="2" s="1"/>
  <c r="H150" i="2"/>
  <c r="I150" i="2" s="1"/>
  <c r="F150" i="2"/>
  <c r="H143" i="2"/>
  <c r="I143" i="2" s="1"/>
  <c r="F143" i="2"/>
  <c r="H147" i="2"/>
  <c r="I147" i="2" s="1"/>
  <c r="F147" i="2"/>
  <c r="F130" i="2"/>
  <c r="H130" i="2"/>
  <c r="I130" i="2" s="1"/>
  <c r="H7" i="2"/>
  <c r="I7" i="2" s="1"/>
  <c r="F7" i="2"/>
  <c r="H136" i="2"/>
  <c r="I136" i="2" s="1"/>
  <c r="F136" i="2"/>
  <c r="H38" i="2"/>
  <c r="I38" i="2" s="1"/>
  <c r="F38" i="2"/>
  <c r="H140" i="2"/>
  <c r="I140" i="2" s="1"/>
  <c r="F140" i="2"/>
  <c r="F67" i="2"/>
  <c r="H67" i="2"/>
  <c r="I67" i="2" s="1"/>
  <c r="H17" i="2"/>
  <c r="I17" i="2" s="1"/>
  <c r="F17" i="2"/>
  <c r="F116" i="2"/>
  <c r="H116" i="2"/>
  <c r="I116" i="2" s="1"/>
  <c r="H129" i="2"/>
  <c r="I129" i="2" s="1"/>
  <c r="F129" i="2"/>
  <c r="H126" i="2"/>
  <c r="I126" i="2" s="1"/>
  <c r="F126" i="2"/>
  <c r="F53" i="2"/>
  <c r="H53" i="2"/>
  <c r="I53" i="2" s="1"/>
  <c r="F144" i="2"/>
  <c r="H144" i="2"/>
  <c r="I144" i="2" s="1"/>
  <c r="F60" i="2"/>
  <c r="H60" i="2"/>
  <c r="I60" i="2" s="1"/>
  <c r="H101" i="2"/>
  <c r="I101" i="2" s="1"/>
  <c r="F101" i="2"/>
  <c r="H80" i="2"/>
  <c r="I80" i="2" s="1"/>
  <c r="F80" i="2"/>
  <c r="H87" i="2"/>
  <c r="I87" i="2" s="1"/>
  <c r="F87" i="2"/>
  <c r="H5" i="2"/>
  <c r="I5" i="2" s="1"/>
  <c r="F5" i="2"/>
  <c r="H107" i="2"/>
  <c r="I107" i="2" s="1"/>
  <c r="F107" i="2"/>
  <c r="F88" i="2"/>
  <c r="H88" i="2"/>
  <c r="I88" i="2" s="1"/>
  <c r="F81" i="2"/>
  <c r="H81" i="2"/>
  <c r="I81" i="2" s="1"/>
  <c r="H93" i="2"/>
  <c r="I93" i="2" s="1"/>
  <c r="F93" i="2"/>
  <c r="H115" i="2"/>
  <c r="I115" i="2" s="1"/>
  <c r="F115" i="2"/>
  <c r="H23" i="2"/>
  <c r="I23" i="2" s="1"/>
  <c r="F23" i="2"/>
  <c r="H59" i="2"/>
  <c r="I59" i="2" s="1"/>
  <c r="F59" i="2"/>
  <c r="F18" i="2"/>
  <c r="H18" i="2"/>
  <c r="I18" i="2" s="1"/>
  <c r="H9" i="2"/>
  <c r="I9" i="2" s="1"/>
  <c r="F9" i="2"/>
  <c r="H86" i="2"/>
  <c r="I86" i="2" s="1"/>
  <c r="F86" i="2"/>
  <c r="F102" i="2"/>
  <c r="H102" i="2"/>
  <c r="I102" i="2" s="1"/>
  <c r="H3" i="2"/>
  <c r="I3" i="2" s="1"/>
  <c r="F3" i="2"/>
  <c r="F74" i="2"/>
  <c r="H74" i="2"/>
  <c r="I74" i="2" s="1"/>
  <c r="H30" i="2"/>
  <c r="I30" i="2" s="1"/>
  <c r="F30" i="2"/>
  <c r="H135" i="2"/>
  <c r="I135" i="2" s="1"/>
  <c r="F135" i="2"/>
  <c r="H16" i="2"/>
  <c r="I16" i="2" s="1"/>
  <c r="F16" i="2"/>
  <c r="H121" i="2"/>
  <c r="I121" i="2" s="1"/>
  <c r="F121" i="2"/>
  <c r="F11" i="2"/>
  <c r="H11" i="2"/>
  <c r="I11" i="2" s="1"/>
  <c r="H114" i="2"/>
  <c r="I114" i="2" s="1"/>
  <c r="F114" i="2"/>
  <c r="H79" i="2"/>
  <c r="I79" i="2" s="1"/>
  <c r="F79" i="2"/>
  <c r="H45" i="2"/>
  <c r="I45" i="2" s="1"/>
  <c r="F45" i="2"/>
  <c r="H128" i="2"/>
  <c r="I128" i="2" s="1"/>
  <c r="F128" i="2"/>
  <c r="H10" i="2"/>
  <c r="I10" i="2" s="1"/>
  <c r="F10" i="2"/>
  <c r="H100" i="2"/>
  <c r="I100" i="2" s="1"/>
  <c r="F100" i="2"/>
  <c r="H44" i="2"/>
  <c r="I44" i="2" s="1"/>
  <c r="F44" i="2"/>
  <c r="H72" i="2"/>
  <c r="I72" i="2" s="1"/>
  <c r="F72" i="2"/>
  <c r="F95" i="2"/>
  <c r="H95" i="2"/>
  <c r="I95" i="2" s="1"/>
  <c r="H142" i="2"/>
  <c r="I142" i="2" s="1"/>
  <c r="F142" i="2"/>
  <c r="H31" i="2"/>
  <c r="I31" i="2" s="1"/>
  <c r="F31" i="2"/>
  <c r="H37" i="2"/>
  <c r="I37" i="2" s="1"/>
  <c r="F37" i="2"/>
  <c r="H65" i="2"/>
  <c r="I65" i="2" s="1"/>
  <c r="F65" i="2"/>
  <c r="H2" i="2"/>
  <c r="I2" i="2" s="1"/>
  <c r="F2" i="2"/>
  <c r="H58" i="2"/>
  <c r="I58" i="2" s="1"/>
  <c r="F58" i="2"/>
  <c r="F25" i="2"/>
  <c r="H25" i="2"/>
  <c r="I25" i="2" s="1"/>
  <c r="F123" i="2"/>
  <c r="H123" i="2"/>
  <c r="I123" i="2" s="1"/>
  <c r="H149" i="2"/>
  <c r="I149" i="2" s="1"/>
  <c r="F149" i="2"/>
  <c r="H51" i="2"/>
  <c r="I51" i="2" s="1"/>
  <c r="F51" i="2"/>
  <c r="F46" i="2"/>
  <c r="H46" i="2"/>
  <c r="I46" i="2" s="1"/>
  <c r="AA24" i="1"/>
  <c r="Y34" i="1"/>
  <c r="Y32" i="1"/>
  <c r="Y30" i="1"/>
  <c r="Y28" i="1"/>
  <c r="Y26" i="1"/>
  <c r="AB24" i="1" l="1"/>
  <c r="AA34" i="1"/>
  <c r="AA32" i="1"/>
  <c r="AA30" i="1"/>
  <c r="AA28" i="1"/>
  <c r="AA26" i="1"/>
  <c r="AB34" i="1" l="1"/>
  <c r="AB32" i="1"/>
  <c r="AB30" i="1"/>
  <c r="AB28" i="1"/>
  <c r="AB26" i="1"/>
</calcChain>
</file>

<file path=xl/sharedStrings.xml><?xml version="1.0" encoding="utf-8"?>
<sst xmlns="http://schemas.openxmlformats.org/spreadsheetml/2006/main" count="263" uniqueCount="213">
  <si>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</si>
  <si>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</si>
  <si>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</si>
  <si>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</si>
  <si>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</si>
  <si>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</si>
  <si>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</si>
  <si>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</si>
  <si>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</si>
  <si>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</si>
  <si>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</si>
  <si>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</si>
  <si>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</si>
  <si>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</si>
  <si>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</si>
  <si>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</si>
  <si>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</si>
  <si>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</si>
  <si>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</si>
  <si>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</si>
  <si>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</si>
  <si>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</si>
  <si>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</si>
  <si>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</si>
  <si>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</si>
  <si>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</si>
  <si>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</si>
  <si>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</si>
  <si>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</si>
  <si>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</si>
  <si>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</si>
  <si>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</si>
  <si>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</si>
  <si>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</si>
  <si>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</si>
  <si>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</si>
  <si>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</si>
  <si>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</si>
  <si>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</si>
  <si>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</si>
  <si>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</si>
  <si>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</si>
  <si>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</si>
  <si>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</si>
  <si>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</si>
  <si>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</si>
  <si>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</si>
  <si>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</si>
  <si>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</si>
  <si>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</si>
  <si>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</si>
  <si>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</si>
  <si>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</si>
  <si>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</si>
  <si>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</si>
  <si>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</si>
  <si>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</si>
  <si>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</si>
  <si>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</si>
  <si>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</si>
  <si>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>Spread</t>
  </si>
  <si>
    <t>Final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</si>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</sst>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75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  <xf numFmtId="164" fontId="23" fillId="0" borderId="0" xfId="3" applyNumberFormat="1" applyFont="1"/>
  </cellXfs>
  <cellStyles count="5">
    <cellStyle name="Comma" xfId="1" builtinId="3"/>
    <cellStyle name="Comma 2" xfId="4" xr:uid="{F806FC2A-906A-43D8-95B6-585F31DB35C9}"/>
    <cellStyle name="Hyperlink" xfId="2" builtinId="8"/>
    <cellStyle name="Normal" xfId="0" builtinId="0"/>
    <cellStyle name="Normal 3" xfId="3" xr:uid="{85012EE2-63CA-4F2E-AAA6-4447913F1A46}"/>
  </cellStyles>
  <dxfs count="4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chinaza_anugwom_stanbicibtc_com/Documents/Attachments/CURRENT%20RATE%20GUIDE%20-%20August%2005,%202026.xlsx" TargetMode="External"/><Relationship Id="rId1" Type="http://schemas.openxmlformats.org/officeDocument/2006/relationships/externalLinkPath" Target="https://standardbank-my.sharepoint.com/personal/chinaza_anugwom_stanbicibtc_com/Documents/Attachments/CURRENT%20RATE%20GUIDE%20-%20August%2005,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475694f4-040d-4558-b69b-66d5c6bd705a/c98c59791a34142bdc0d17ef9e507cde1b6524374e385d017caf42ceecff5cbb/MASTERCARD%20RATE%20FOR%20TODAY.xlsx" TargetMode="External"/><Relationship Id="rId2" Type="http://schemas.openxmlformats.org/officeDocument/2006/relationships/externalLinkPath" Target="file:///C:\Users\A263858\AppData\Local\Microsoft\Olk\Attachments\ooa-475694f4-040d-4558-b69b-66d5c6bd705a\c98c59791a34142bdc0d17ef9e507cde1b6524374e385d017caf42ceecff5cbb\MASTERCARD%20RATE%20FOR%20TODAY.xlsx" TargetMode="External"/><Relationship Id="rId1" Type="http://schemas.openxmlformats.org/officeDocument/2006/relationships/externalLinkPath" Target="/Users/A263858/AppData/Local/Microsoft/Olk/Attachments/ooa-475694f4-040d-4558-b69b-66d5c6bd705a/c98c59791a34142bdc0d17ef9e507cde1b6524374e385d017caf42ceecff5cbb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</sheetNames>
    <sheetDataSet>
      <sheetData sheetId="0"/>
      <sheetData sheetId="1"/>
      <sheetData sheetId="2">
        <row r="7">
          <cell r="G7">
            <v>1345</v>
          </cell>
          <cell r="H7">
            <v>1370</v>
          </cell>
        </row>
        <row r="9">
          <cell r="G9">
            <v>1.1540999999999999</v>
          </cell>
        </row>
        <row r="10">
          <cell r="G10">
            <v>157.66</v>
          </cell>
        </row>
        <row r="11">
          <cell r="G11">
            <v>1.3461000000000001</v>
          </cell>
        </row>
        <row r="12">
          <cell r="G12">
            <v>0.80789999999999995</v>
          </cell>
        </row>
        <row r="13">
          <cell r="G13">
            <v>16.350899999999999</v>
          </cell>
        </row>
        <row r="14">
          <cell r="G14">
            <v>6.4753999999999996</v>
          </cell>
        </row>
        <row r="15">
          <cell r="G15">
            <v>1.407</v>
          </cell>
        </row>
        <row r="16">
          <cell r="G16">
            <v>0.70469999999999999</v>
          </cell>
        </row>
        <row r="17">
          <cell r="G17">
            <v>6.7465999999999999</v>
          </cell>
        </row>
        <row r="18">
          <cell r="G18">
            <v>6.7474999999999996</v>
          </cell>
        </row>
        <row r="19">
          <cell r="G19">
            <v>1364.19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 refreshError="1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1498.0944</v>
          </cell>
        </row>
        <row r="3">
          <cell r="A3">
            <v>328</v>
          </cell>
          <cell r="B3">
            <v>209.6481</v>
          </cell>
        </row>
        <row r="4">
          <cell r="A4">
            <v>953</v>
          </cell>
          <cell r="B4">
            <v>103.7576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8.0909999999999993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95.874210000000005</v>
          </cell>
        </row>
        <row r="9">
          <cell r="A9">
            <v>72</v>
          </cell>
          <cell r="B9">
            <v>13.580965000000001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33.5</v>
          </cell>
        </row>
        <row r="12">
          <cell r="A12">
            <v>949</v>
          </cell>
          <cell r="B12">
            <v>48.195599999999999</v>
          </cell>
        </row>
        <row r="13">
          <cell r="A13">
            <v>586</v>
          </cell>
          <cell r="B13">
            <v>277.85000000000002</v>
          </cell>
        </row>
        <row r="14">
          <cell r="A14">
            <v>702</v>
          </cell>
          <cell r="B14">
            <v>1.2844</v>
          </cell>
        </row>
        <row r="15">
          <cell r="A15">
            <v>524</v>
          </cell>
          <cell r="B15">
            <v>152.636</v>
          </cell>
        </row>
        <row r="16">
          <cell r="A16">
            <v>50</v>
          </cell>
          <cell r="B16">
            <v>123.96999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12.13</v>
          </cell>
        </row>
        <row r="19">
          <cell r="A19">
            <v>971</v>
          </cell>
          <cell r="B19">
            <v>65.871796000000003</v>
          </cell>
        </row>
        <row r="20">
          <cell r="A20">
            <v>682</v>
          </cell>
          <cell r="B20">
            <v>3.7570000000000001</v>
          </cell>
        </row>
        <row r="21">
          <cell r="A21">
            <v>978</v>
          </cell>
          <cell r="B21">
            <v>0.86948899999999996</v>
          </cell>
        </row>
        <row r="22">
          <cell r="A22">
            <v>90</v>
          </cell>
          <cell r="B22">
            <v>8.0261089999999999</v>
          </cell>
        </row>
        <row r="23">
          <cell r="A23">
            <v>157</v>
          </cell>
          <cell r="B23">
            <v>6.7541070000000003</v>
          </cell>
        </row>
        <row r="24">
          <cell r="A24">
            <v>324</v>
          </cell>
          <cell r="B24">
            <v>8779.3289999999997</v>
          </cell>
        </row>
        <row r="25">
          <cell r="A25">
            <v>967</v>
          </cell>
          <cell r="B25">
            <v>18.803163999999999</v>
          </cell>
        </row>
        <row r="26">
          <cell r="A26">
            <v>882</v>
          </cell>
          <cell r="B26">
            <v>2.6766755999999998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11942.21</v>
          </cell>
        </row>
        <row r="29">
          <cell r="A29">
            <v>124</v>
          </cell>
          <cell r="B29">
            <v>1.4077999999999999</v>
          </cell>
        </row>
        <row r="30">
          <cell r="A30">
            <v>996</v>
          </cell>
          <cell r="B30">
            <v>752.09429999999998</v>
          </cell>
        </row>
        <row r="31">
          <cell r="A31">
            <v>242</v>
          </cell>
          <cell r="B31">
            <v>2.1848369999999999</v>
          </cell>
        </row>
        <row r="32">
          <cell r="A32">
            <v>934</v>
          </cell>
          <cell r="B32">
            <v>3.5049999999999999</v>
          </cell>
        </row>
        <row r="33">
          <cell r="A33">
            <v>64</v>
          </cell>
          <cell r="B33">
            <v>95.387505000000004</v>
          </cell>
        </row>
        <row r="34">
          <cell r="A34">
            <v>985</v>
          </cell>
          <cell r="B34">
            <v>3.7566999999999999</v>
          </cell>
        </row>
        <row r="35">
          <cell r="A35">
            <v>756</v>
          </cell>
          <cell r="B35">
            <v>0.81169999999999998</v>
          </cell>
        </row>
        <row r="36">
          <cell r="A36">
            <v>578</v>
          </cell>
          <cell r="B36">
            <v>9.5879999999999992</v>
          </cell>
        </row>
        <row r="37">
          <cell r="A37">
            <v>516</v>
          </cell>
          <cell r="B37">
            <v>16.564</v>
          </cell>
        </row>
        <row r="38">
          <cell r="A38">
            <v>238</v>
          </cell>
          <cell r="B38">
            <v>0.74548899999999996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7.638941</v>
          </cell>
        </row>
        <row r="41">
          <cell r="A41">
            <v>901</v>
          </cell>
          <cell r="B41">
            <v>32.398000000000003</v>
          </cell>
        </row>
        <row r="42">
          <cell r="A42">
            <v>834</v>
          </cell>
          <cell r="B42">
            <v>2670</v>
          </cell>
        </row>
        <row r="43">
          <cell r="A43">
            <v>952</v>
          </cell>
          <cell r="B43">
            <v>570.34739999999999</v>
          </cell>
        </row>
        <row r="44">
          <cell r="A44">
            <v>360</v>
          </cell>
          <cell r="B44">
            <v>18050</v>
          </cell>
        </row>
        <row r="45">
          <cell r="A45">
            <v>496</v>
          </cell>
          <cell r="B45">
            <v>3599.9998000000001</v>
          </cell>
        </row>
        <row r="46">
          <cell r="A46">
            <v>941</v>
          </cell>
          <cell r="B46">
            <v>101.92</v>
          </cell>
        </row>
        <row r="47">
          <cell r="A47">
            <v>434</v>
          </cell>
          <cell r="B47">
            <v>6.3783393000000004</v>
          </cell>
        </row>
        <row r="48">
          <cell r="A48">
            <v>930</v>
          </cell>
          <cell r="B48">
            <v>21.504750999999999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95.397499999999994</v>
          </cell>
        </row>
        <row r="51">
          <cell r="A51">
            <v>981</v>
          </cell>
          <cell r="B51">
            <v>2.5859999999999999</v>
          </cell>
        </row>
        <row r="52">
          <cell r="A52">
            <v>752</v>
          </cell>
          <cell r="B52">
            <v>9.6027000000000005</v>
          </cell>
        </row>
        <row r="53">
          <cell r="A53">
            <v>116</v>
          </cell>
          <cell r="B53">
            <v>4057.8867</v>
          </cell>
        </row>
        <row r="54">
          <cell r="A54">
            <v>512</v>
          </cell>
          <cell r="B54">
            <v>0.38513999999999998</v>
          </cell>
        </row>
        <row r="55">
          <cell r="A55">
            <v>977</v>
          </cell>
          <cell r="B55">
            <v>1.7005729999999999</v>
          </cell>
        </row>
        <row r="56">
          <cell r="A56">
            <v>174</v>
          </cell>
          <cell r="B56">
            <v>427.76053000000002</v>
          </cell>
        </row>
        <row r="57">
          <cell r="A57">
            <v>748</v>
          </cell>
          <cell r="B57">
            <v>16.557700000000001</v>
          </cell>
        </row>
        <row r="58">
          <cell r="A58">
            <v>156</v>
          </cell>
          <cell r="B58">
            <v>6.7553999999999998</v>
          </cell>
        </row>
        <row r="59">
          <cell r="A59">
            <v>96</v>
          </cell>
          <cell r="B59">
            <v>1.2844</v>
          </cell>
        </row>
        <row r="60">
          <cell r="A60">
            <v>788</v>
          </cell>
          <cell r="B60">
            <v>2.9380000000000002</v>
          </cell>
        </row>
        <row r="61">
          <cell r="A61">
            <v>608</v>
          </cell>
          <cell r="B61">
            <v>61.255000000000003</v>
          </cell>
        </row>
        <row r="62">
          <cell r="A62">
            <v>430</v>
          </cell>
          <cell r="B62">
            <v>180.73464999999999</v>
          </cell>
        </row>
        <row r="63">
          <cell r="A63">
            <v>548</v>
          </cell>
          <cell r="B63">
            <v>117.976</v>
          </cell>
        </row>
        <row r="64">
          <cell r="A64">
            <v>826</v>
          </cell>
          <cell r="B64">
            <v>0.74548899999999996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124.16</v>
          </cell>
        </row>
        <row r="67">
          <cell r="A67">
            <v>208</v>
          </cell>
          <cell r="B67">
            <v>6.5006000000000004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133.1003</v>
          </cell>
        </row>
        <row r="70">
          <cell r="A70">
            <v>933</v>
          </cell>
          <cell r="B70">
            <v>2.9237000000000002</v>
          </cell>
        </row>
        <row r="71">
          <cell r="A71">
            <v>292</v>
          </cell>
          <cell r="B71">
            <v>0.74548899999999996</v>
          </cell>
        </row>
        <row r="72">
          <cell r="A72">
            <v>704</v>
          </cell>
          <cell r="B72">
            <v>26272</v>
          </cell>
        </row>
        <row r="73">
          <cell r="A73">
            <v>426</v>
          </cell>
          <cell r="B73">
            <v>16.557700000000001</v>
          </cell>
        </row>
        <row r="74">
          <cell r="A74">
            <v>230</v>
          </cell>
          <cell r="B74">
            <v>160.9727</v>
          </cell>
        </row>
        <row r="75">
          <cell r="A75">
            <v>392</v>
          </cell>
          <cell r="B75">
            <v>157.98000999999999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317.3</v>
          </cell>
        </row>
        <row r="78">
          <cell r="A78">
            <v>973</v>
          </cell>
          <cell r="B78">
            <v>920.75490000000002</v>
          </cell>
        </row>
        <row r="79">
          <cell r="A79">
            <v>170</v>
          </cell>
          <cell r="B79">
            <v>3230.44</v>
          </cell>
        </row>
        <row r="80">
          <cell r="A80">
            <v>188</v>
          </cell>
          <cell r="B80">
            <v>458.55130000000003</v>
          </cell>
        </row>
        <row r="81">
          <cell r="A81">
            <v>152</v>
          </cell>
          <cell r="B81">
            <v>926.82996000000003</v>
          </cell>
        </row>
        <row r="82">
          <cell r="A82">
            <v>8</v>
          </cell>
          <cell r="B82">
            <v>81.25</v>
          </cell>
        </row>
        <row r="83">
          <cell r="A83">
            <v>270</v>
          </cell>
          <cell r="B83">
            <v>71.990004999999996</v>
          </cell>
        </row>
        <row r="84">
          <cell r="A84">
            <v>929</v>
          </cell>
          <cell r="B84">
            <v>40.143169999999998</v>
          </cell>
        </row>
        <row r="85">
          <cell r="A85">
            <v>566</v>
          </cell>
          <cell r="B85">
            <v>1364.17</v>
          </cell>
        </row>
        <row r="86">
          <cell r="A86">
            <v>404</v>
          </cell>
          <cell r="B86">
            <v>129.31461999999999</v>
          </cell>
        </row>
        <row r="87">
          <cell r="A87">
            <v>108</v>
          </cell>
          <cell r="B87">
            <v>2993.6707000000001</v>
          </cell>
        </row>
        <row r="88">
          <cell r="A88">
            <v>388</v>
          </cell>
          <cell r="B88">
            <v>158.57688999999999</v>
          </cell>
        </row>
        <row r="89">
          <cell r="A89">
            <v>504</v>
          </cell>
          <cell r="B89">
            <v>9.3224999999999998</v>
          </cell>
        </row>
        <row r="90">
          <cell r="A90">
            <v>784</v>
          </cell>
          <cell r="B90">
            <v>3.6730999999999998</v>
          </cell>
        </row>
        <row r="91">
          <cell r="A91">
            <v>604</v>
          </cell>
          <cell r="B91">
            <v>3.4041999999999999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4324.2340000000004</v>
          </cell>
        </row>
        <row r="95">
          <cell r="A95">
            <v>484</v>
          </cell>
          <cell r="B95">
            <v>17.331700000000001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44.748800000000003</v>
          </cell>
        </row>
        <row r="99">
          <cell r="A99">
            <v>800</v>
          </cell>
          <cell r="B99">
            <v>3746.605</v>
          </cell>
        </row>
        <row r="100">
          <cell r="A100">
            <v>818</v>
          </cell>
          <cell r="B100">
            <v>50.325375000000001</v>
          </cell>
        </row>
        <row r="101">
          <cell r="A101">
            <v>936</v>
          </cell>
          <cell r="B101">
            <v>11.73</v>
          </cell>
        </row>
        <row r="102">
          <cell r="A102">
            <v>344</v>
          </cell>
          <cell r="B102">
            <v>7.8438999999999997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53.5426</v>
          </cell>
        </row>
        <row r="105">
          <cell r="A105">
            <v>400</v>
          </cell>
          <cell r="B105">
            <v>0.71006349999999996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22.7713</v>
          </cell>
        </row>
        <row r="108">
          <cell r="A108">
            <v>418</v>
          </cell>
          <cell r="B108">
            <v>22714</v>
          </cell>
        </row>
        <row r="109">
          <cell r="A109">
            <v>858</v>
          </cell>
          <cell r="B109">
            <v>40.229999999999997</v>
          </cell>
        </row>
        <row r="110">
          <cell r="A110">
            <v>104</v>
          </cell>
          <cell r="B110">
            <v>3658</v>
          </cell>
        </row>
        <row r="111">
          <cell r="A111">
            <v>976</v>
          </cell>
          <cell r="B111">
            <v>2293.8928000000001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6.7417502000000002</v>
          </cell>
        </row>
        <row r="114">
          <cell r="A114">
            <v>600</v>
          </cell>
          <cell r="B114">
            <v>5975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4.1040000000000001</v>
          </cell>
        </row>
        <row r="117">
          <cell r="A117">
            <v>144</v>
          </cell>
          <cell r="B117">
            <v>335.69997999999998</v>
          </cell>
        </row>
        <row r="118">
          <cell r="A118">
            <v>262</v>
          </cell>
          <cell r="B118">
            <v>177.8</v>
          </cell>
        </row>
        <row r="119">
          <cell r="A119">
            <v>558</v>
          </cell>
          <cell r="B119">
            <v>36.662219999999998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47.635100000000001</v>
          </cell>
        </row>
        <row r="122">
          <cell r="A122">
            <v>498</v>
          </cell>
          <cell r="B122">
            <v>17.442646</v>
          </cell>
        </row>
        <row r="123">
          <cell r="A123">
            <v>776</v>
          </cell>
          <cell r="B123">
            <v>2.3176939999999999</v>
          </cell>
        </row>
        <row r="124">
          <cell r="A124">
            <v>943</v>
          </cell>
          <cell r="B124">
            <v>63.993606999999997</v>
          </cell>
        </row>
        <row r="125">
          <cell r="A125">
            <v>598</v>
          </cell>
          <cell r="B125">
            <v>4.4111159999999998</v>
          </cell>
        </row>
        <row r="126">
          <cell r="A126">
            <v>654</v>
          </cell>
          <cell r="B126">
            <v>0.74548899999999996</v>
          </cell>
        </row>
        <row r="127">
          <cell r="A127">
            <v>340</v>
          </cell>
          <cell r="B127">
            <v>26.838744999999999</v>
          </cell>
        </row>
        <row r="128">
          <cell r="A128">
            <v>643</v>
          </cell>
          <cell r="B128">
            <v>81.379499999999993</v>
          </cell>
        </row>
        <row r="129">
          <cell r="A129">
            <v>414</v>
          </cell>
          <cell r="B129">
            <v>0.30725000000000002</v>
          </cell>
        </row>
        <row r="130">
          <cell r="A130">
            <v>51</v>
          </cell>
          <cell r="B130">
            <v>366.63222999999999</v>
          </cell>
        </row>
        <row r="131">
          <cell r="A131">
            <v>972</v>
          </cell>
          <cell r="B131">
            <v>9.2459000000000007</v>
          </cell>
        </row>
        <row r="132">
          <cell r="A132">
            <v>398</v>
          </cell>
          <cell r="B132">
            <v>472.29736000000003</v>
          </cell>
        </row>
        <row r="133">
          <cell r="A133">
            <v>928</v>
          </cell>
          <cell r="B133">
            <v>752.09429999999998</v>
          </cell>
        </row>
        <row r="134">
          <cell r="A134">
            <v>454</v>
          </cell>
          <cell r="B134">
            <v>1736.4438</v>
          </cell>
        </row>
        <row r="135">
          <cell r="A135">
            <v>158</v>
          </cell>
          <cell r="B135">
            <v>6.7237830000000001</v>
          </cell>
        </row>
        <row r="136">
          <cell r="A136">
            <v>554</v>
          </cell>
          <cell r="B136">
            <v>1.7070669999999999</v>
          </cell>
        </row>
        <row r="137">
          <cell r="A137">
            <v>950</v>
          </cell>
          <cell r="B137">
            <v>570.34739999999999</v>
          </cell>
        </row>
        <row r="138">
          <cell r="A138">
            <v>968</v>
          </cell>
          <cell r="B138">
            <v>38.166164000000002</v>
          </cell>
        </row>
        <row r="139">
          <cell r="A139">
            <v>214</v>
          </cell>
          <cell r="B139">
            <v>58.311095999999999</v>
          </cell>
        </row>
        <row r="140">
          <cell r="A140">
            <v>376</v>
          </cell>
          <cell r="B140">
            <v>3.0539000000000001</v>
          </cell>
        </row>
        <row r="141">
          <cell r="A141">
            <v>36</v>
          </cell>
          <cell r="B141">
            <v>1.430615</v>
          </cell>
        </row>
        <row r="142">
          <cell r="A142">
            <v>710</v>
          </cell>
          <cell r="B142">
            <v>16.564</v>
          </cell>
        </row>
        <row r="143">
          <cell r="A143">
            <v>203</v>
          </cell>
          <cell r="B143">
            <v>21.076000000000001</v>
          </cell>
        </row>
        <row r="144">
          <cell r="A144">
            <v>728</v>
          </cell>
          <cell r="B144">
            <v>5087.76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4.5667999999999997</v>
          </cell>
        </row>
        <row r="148">
          <cell r="A148">
            <v>410</v>
          </cell>
          <cell r="B148">
            <v>1421.5986</v>
          </cell>
        </row>
        <row r="149">
          <cell r="A149">
            <v>706</v>
          </cell>
          <cell r="B149">
            <v>572.35730000000001</v>
          </cell>
        </row>
        <row r="150">
          <cell r="A150">
            <v>690</v>
          </cell>
          <cell r="B150">
            <v>14.1991005</v>
          </cell>
        </row>
        <row r="151">
          <cell r="A151">
            <v>986</v>
          </cell>
          <cell r="B151">
            <v>5.1158000000000001</v>
          </cell>
        </row>
        <row r="152">
          <cell r="A152">
            <v>3</v>
          </cell>
          <cell r="B152">
            <v>1431.1679999999999</v>
          </cell>
        </row>
        <row r="153">
          <cell r="A153">
            <v>924</v>
          </cell>
          <cell r="B153">
            <v>28.514500000000002</v>
          </cell>
        </row>
        <row r="154">
          <cell r="A154">
            <v>646</v>
          </cell>
          <cell r="B154">
            <v>1473.7301</v>
          </cell>
        </row>
        <row r="155">
          <cell r="A155">
            <v>417</v>
          </cell>
          <cell r="B155">
            <v>87.45</v>
          </cell>
        </row>
        <row r="156">
          <cell r="A156">
            <v>332</v>
          </cell>
          <cell r="B156">
            <v>131.16030000000001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065F5-D0F5-42E6-8A99-2F6364EBC04B}">
  <dimension ref="A1:AI93"/>
  <sheetViews>
    <sheetView workbookViewId="0">
      <selection activeCell="C12" sqref="C12"/>
    </sheetView>
  </sheetViews>
  <sheetFormatPr defaultColWidth="8.81640625" defaultRowHeight="14.5" x14ac:dyDescent="0.35"/>
  <cols>
    <col min="1" max="1" width="24.36328125" style="4" customWidth="1"/>
    <col min="2" max="2" width="20" style="4" customWidth="1"/>
    <col min="3" max="3" width="29.81640625" style="4" customWidth="1"/>
    <col min="4" max="4" width="26" style="4" customWidth="1"/>
    <col min="5" max="5" width="15.26953125" style="4" customWidth="1"/>
    <col min="6" max="6" width="21.36328125" style="4" customWidth="1"/>
    <col min="7" max="7" width="27.08984375" style="57" hidden="1" customWidth="1"/>
    <col min="8" max="8" width="11.26953125" style="57" hidden="1" customWidth="1"/>
    <col min="9" max="9" width="2.26953125" style="57" hidden="1" customWidth="1"/>
    <col min="10" max="10" width="36" style="57" customWidth="1"/>
    <col min="11" max="11" width="25.36328125" style="57" bestFit="1" customWidth="1"/>
    <col min="12" max="12" width="0.81640625" style="4" customWidth="1"/>
    <col min="13" max="13" width="27.81640625" style="4" customWidth="1"/>
    <col min="14" max="14" width="0.7265625" style="4" customWidth="1"/>
    <col min="15" max="15" width="21.36328125" style="4" customWidth="1"/>
    <col min="16" max="16" width="27.08984375" style="57" hidden="1" customWidth="1"/>
    <col min="17" max="17" width="11.26953125" style="57" hidden="1" customWidth="1"/>
    <col min="18" max="18" width="2.26953125" style="57" hidden="1" customWidth="1"/>
    <col min="19" max="19" width="36" style="57" customWidth="1"/>
    <col min="20" max="20" width="25.36328125" style="57" bestFit="1" customWidth="1"/>
    <col min="21" max="21" width="0.81640625" style="4" customWidth="1"/>
    <col min="22" max="22" width="27.81640625" style="4" customWidth="1"/>
    <col min="23" max="23" width="24.08984375" style="4" customWidth="1"/>
    <col min="24" max="24" width="11.26953125" style="4" hidden="1" customWidth="1"/>
    <col min="25" max="25" width="11.81640625" style="4" customWidth="1"/>
    <col min="26" max="26" width="4.36328125" style="4" customWidth="1"/>
    <col min="27" max="27" width="20" style="4" bestFit="1" customWidth="1"/>
    <col min="28" max="28" width="18.6328125" style="4" customWidth="1"/>
    <col min="29" max="29" width="16.26953125" style="4" customWidth="1"/>
    <col min="30" max="30" width="28.7265625" style="4" hidden="1" customWidth="1"/>
    <col min="31" max="16384" width="8.8164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/>
      <c r="H9" s="16"/>
      <c r="I9" s="10"/>
      <c r="J9" s="10"/>
      <c r="K9" s="3"/>
      <c r="L9" s="2"/>
      <c r="M9" s="2"/>
      <c r="O9" s="10"/>
      <c r="P9" s="16"/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/>
      <c r="H10" s="16"/>
      <c r="I10" s="10"/>
      <c r="J10" s="10"/>
      <c r="K10" s="3"/>
      <c r="L10" s="2"/>
      <c r="M10" s="2"/>
      <c r="O10" s="10"/>
      <c r="P10" s="16"/>
      <c r="Q10" s="16"/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/>
      <c r="H11" s="16"/>
      <c r="I11" s="16"/>
      <c r="J11" s="15"/>
      <c r="K11" s="18"/>
      <c r="L11" s="2"/>
      <c r="M11" s="2"/>
      <c r="O11" s="2"/>
      <c r="P11" s="17"/>
      <c r="Q11" s="16"/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/>
      <c r="H12" s="16"/>
      <c r="I12" s="8"/>
      <c r="J12" s="3"/>
      <c r="K12" s="3"/>
      <c r="L12" s="2"/>
      <c r="M12" s="2"/>
      <c r="O12" s="8"/>
      <c r="P12" s="8"/>
      <c r="Q12" s="16"/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46239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5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1345</v>
      </c>
      <c r="C23" s="8">
        <f>[1]POPULATE!H7</f>
        <v>1370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1370</v>
      </c>
      <c r="Z24" s="19"/>
      <c r="AA24" s="50">
        <f>Y24</f>
        <v>1370</v>
      </c>
      <c r="AB24" s="49">
        <f>AA24</f>
        <v>1370</v>
      </c>
      <c r="AD24" s="4" t="s">
        <v>23</v>
      </c>
    </row>
    <row r="25" spans="1:35" ht="14" x14ac:dyDescent="0.3">
      <c r="A25" s="2" t="s">
        <v>24</v>
      </c>
      <c r="B25" s="8">
        <f>B23*(J25-0.0075)</f>
        <v>1528.7269999999999</v>
      </c>
      <c r="C25" s="8">
        <f>+C23*(K25-0.0055)</f>
        <v>1587.2819999999997</v>
      </c>
      <c r="D25" s="8"/>
      <c r="E25" s="8"/>
      <c r="F25" s="51" t="s">
        <v>25</v>
      </c>
      <c r="G25" s="52">
        <f>[1]POPULATE!G9</f>
        <v>1.1540999999999999</v>
      </c>
      <c r="H25" s="53">
        <f>+G25+0.03</f>
        <v>1.1840999999999999</v>
      </c>
      <c r="I25" s="53"/>
      <c r="J25" s="45">
        <f>+(G25-($J$17/10000))+0</f>
        <v>1.1440999999999999</v>
      </c>
      <c r="K25" s="45">
        <f>+(G25+($K$17/10000))+0</f>
        <v>1.1640999999999999</v>
      </c>
      <c r="L25" s="8" t="s">
        <v>26</v>
      </c>
      <c r="M25" s="54"/>
      <c r="N25" s="48"/>
      <c r="O25" s="51" t="s">
        <v>25</v>
      </c>
      <c r="P25" s="52">
        <f>G25</f>
        <v>1.1540999999999999</v>
      </c>
      <c r="Q25" s="53">
        <f>+P25+0.03</f>
        <v>1.1840999999999999</v>
      </c>
      <c r="R25" s="53"/>
      <c r="S25" s="45">
        <f>+(P25-($S$17/10000))+0</f>
        <v>1.1391</v>
      </c>
      <c r="T25" s="45">
        <f>+(P25+($T$17/10000))+0</f>
        <v>1.1690999999999998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1.1600999999999999</v>
      </c>
      <c r="Y26" s="49">
        <f>$Y$24*X26</f>
        <v>1589.337</v>
      </c>
      <c r="Z26" s="19"/>
      <c r="AA26" s="56">
        <f>$AA$24*X26</f>
        <v>1589.337</v>
      </c>
      <c r="AB26" s="56">
        <f>$AB$24*X26</f>
        <v>1589.337</v>
      </c>
      <c r="AD26" s="4" t="s">
        <v>23</v>
      </c>
    </row>
    <row r="27" spans="1:35" ht="14" x14ac:dyDescent="0.3">
      <c r="A27" s="2" t="s">
        <v>28</v>
      </c>
      <c r="B27" s="8">
        <f>+B23/K27</f>
        <v>8.4241513215583108</v>
      </c>
      <c r="C27" s="8">
        <f>+C23/J27</f>
        <v>8.7450529809779134</v>
      </c>
      <c r="D27" s="23"/>
      <c r="E27" s="59"/>
      <c r="F27" s="51" t="s">
        <v>29</v>
      </c>
      <c r="G27" s="52">
        <f>[1]POPULATE!G10</f>
        <v>157.66</v>
      </c>
      <c r="H27" s="53">
        <f>+G27+1</f>
        <v>158.66</v>
      </c>
      <c r="I27" s="17"/>
      <c r="J27" s="8">
        <f>+(G27-($J$17/100))+0</f>
        <v>156.66</v>
      </c>
      <c r="K27" s="8">
        <f>+(H27+($K$17/100))-0</f>
        <v>159.66</v>
      </c>
      <c r="L27" s="16" t="s">
        <v>30</v>
      </c>
      <c r="M27" s="16"/>
      <c r="O27" s="51" t="s">
        <v>29</v>
      </c>
      <c r="P27" s="52">
        <f t="shared" ref="P27:P43" si="0">G27</f>
        <v>157.66</v>
      </c>
      <c r="Q27" s="53">
        <f>+P27+1</f>
        <v>158.66</v>
      </c>
      <c r="R27" s="17"/>
      <c r="S27" s="8">
        <f>+(P27-($S$17/100))+0</f>
        <v>156.16</v>
      </c>
      <c r="T27" s="8">
        <f>+(Q27+($T$17/100))-0</f>
        <v>160.16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1.3521000000000001</v>
      </c>
      <c r="Y28" s="49">
        <f>$Y$24*X28</f>
        <v>1852.3770000000002</v>
      </c>
      <c r="Z28" s="19"/>
      <c r="AA28" s="56">
        <f>$AA$24*X28</f>
        <v>1852.3770000000002</v>
      </c>
      <c r="AB28" s="56">
        <f>$AB$24*X28</f>
        <v>1852.3770000000002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1786.9670000000001</v>
      </c>
      <c r="C29" s="16">
        <f>+C23*(K29-0.0055)</f>
        <v>1850.3220000000001</v>
      </c>
      <c r="D29" s="16"/>
      <c r="E29" s="8"/>
      <c r="F29" s="41" t="s">
        <v>32</v>
      </c>
      <c r="G29" s="52">
        <f>[1]POPULATE!G11</f>
        <v>1.3461000000000001</v>
      </c>
      <c r="H29" s="53">
        <f>+G29+0.03</f>
        <v>1.3761000000000001</v>
      </c>
      <c r="I29" s="53"/>
      <c r="J29" s="45">
        <f>+(G29-($J$17/10000))+0</f>
        <v>1.3361000000000001</v>
      </c>
      <c r="K29" s="45">
        <f>+(G29+($K$17/10000))-0</f>
        <v>1.3561000000000001</v>
      </c>
      <c r="L29" s="16" t="s">
        <v>33</v>
      </c>
      <c r="M29" s="16"/>
      <c r="N29" s="48"/>
      <c r="O29" s="41" t="s">
        <v>32</v>
      </c>
      <c r="P29" s="52">
        <f t="shared" si="0"/>
        <v>1.3461000000000001</v>
      </c>
      <c r="Q29" s="53">
        <f>+P29+0.03</f>
        <v>1.3761000000000001</v>
      </c>
      <c r="R29" s="53"/>
      <c r="S29" s="45">
        <f>+(P29-($S$17/10000))+0</f>
        <v>1.3311000000000002</v>
      </c>
      <c r="T29" s="45">
        <f>+(P29+($T$17/10000))-0</f>
        <v>1.3611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0.80189999999999995</v>
      </c>
      <c r="Y30" s="49">
        <f>$Y$24/X30</f>
        <v>1708.4424491831901</v>
      </c>
      <c r="Z30" s="19"/>
      <c r="AA30" s="56">
        <f>$AA$24/X30</f>
        <v>1708.4424491831901</v>
      </c>
      <c r="AB30" s="56">
        <f>$AB$24/X30</f>
        <v>1708.4424491831901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1644.4553123853773</v>
      </c>
      <c r="C31" s="16">
        <f>+C23/J31</f>
        <v>1717.00714375235</v>
      </c>
      <c r="D31" s="16"/>
      <c r="E31" s="8"/>
      <c r="F31" s="41" t="s">
        <v>35</v>
      </c>
      <c r="G31" s="52">
        <f>[1]POPULATE!G12</f>
        <v>0.80789999999999995</v>
      </c>
      <c r="H31" s="53">
        <f>+G31+0.04</f>
        <v>0.84789999999999999</v>
      </c>
      <c r="I31" s="53"/>
      <c r="J31" s="45">
        <f>+(G31-($J$17/10000))+0</f>
        <v>0.79789999999999994</v>
      </c>
      <c r="K31" s="45">
        <f>+(G31+($K$17/10000))-0</f>
        <v>0.81789999999999996</v>
      </c>
      <c r="L31" s="16" t="s">
        <v>36</v>
      </c>
      <c r="M31" s="16"/>
      <c r="N31" s="48"/>
      <c r="O31" s="41" t="s">
        <v>35</v>
      </c>
      <c r="P31" s="52">
        <f t="shared" si="0"/>
        <v>0.80789999999999995</v>
      </c>
      <c r="Q31" s="53">
        <f>+P31+0.04</f>
        <v>0.84789999999999999</v>
      </c>
      <c r="R31" s="53"/>
      <c r="S31" s="45">
        <f>+(P31-($S$17/10000))+0</f>
        <v>0.79289999999999994</v>
      </c>
      <c r="T31" s="45">
        <f>+(P31+($T$17/10000))-0</f>
        <v>0.82289999999999996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16.280899999999999</v>
      </c>
      <c r="Y32" s="49">
        <f>$Y$24/X32</f>
        <v>84.147682253438077</v>
      </c>
      <c r="Z32" s="19"/>
      <c r="AA32" s="56">
        <f>$AA$24/X32</f>
        <v>84.147682253438077</v>
      </c>
      <c r="AB32" s="56">
        <f>$AB$24/X32</f>
        <v>84.147682253438077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81.758444826726802</v>
      </c>
      <c r="C33" s="16">
        <f>+C23/J33</f>
        <v>84.27709323999288</v>
      </c>
      <c r="D33" s="16"/>
      <c r="E33" s="8"/>
      <c r="F33" s="66" t="s">
        <v>38</v>
      </c>
      <c r="G33" s="52">
        <f>[1]POPULATE!G13</f>
        <v>16.350899999999999</v>
      </c>
      <c r="H33" s="53">
        <f>+G33+0.04</f>
        <v>16.390899999999998</v>
      </c>
      <c r="I33" s="67"/>
      <c r="J33" s="45">
        <f>+(G33-($J$17/10000))-0.085</f>
        <v>16.255899999999997</v>
      </c>
      <c r="K33" s="45">
        <f>+(H33+($K$17/10000))+0.05</f>
        <v>16.450900000000001</v>
      </c>
      <c r="L33" s="41" t="s">
        <v>39</v>
      </c>
      <c r="M33" s="41"/>
      <c r="N33" s="48"/>
      <c r="O33" s="66" t="s">
        <v>38</v>
      </c>
      <c r="P33" s="52">
        <f t="shared" si="0"/>
        <v>16.350899999999999</v>
      </c>
      <c r="Q33" s="53">
        <f>+P33+0.04</f>
        <v>16.390899999999998</v>
      </c>
      <c r="R33" s="67"/>
      <c r="S33" s="45">
        <f>+(P33-($S$17/10000))-0.085</f>
        <v>16.250899999999998</v>
      </c>
      <c r="T33" s="45">
        <f>+(Q33+($T$17/10000))+0.05</f>
        <v>16.4559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1.401</v>
      </c>
      <c r="Y34" s="49">
        <f>$Y$24/X34</f>
        <v>977.87294789436112</v>
      </c>
      <c r="Z34" s="19"/>
      <c r="AA34" s="56">
        <f>$AA$24/X34</f>
        <v>977.87294789436112</v>
      </c>
      <c r="AB34" s="56">
        <f>$AB$24/X34</f>
        <v>977.87294789436112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207.38890430813831</v>
      </c>
      <c r="C35" s="16">
        <f>+C23/J35</f>
        <v>211.89717573545335</v>
      </c>
      <c r="D35" s="16"/>
      <c r="E35" s="8"/>
      <c r="F35" s="66" t="s">
        <v>42</v>
      </c>
      <c r="G35" s="52">
        <f>[1]POPULATE!G14</f>
        <v>6.4753999999999996</v>
      </c>
      <c r="H35" s="53">
        <f>+G35+0.04</f>
        <v>6.5153999999999996</v>
      </c>
      <c r="I35" s="67"/>
      <c r="J35" s="45">
        <f>+(G35-($J$17/10000))-0</f>
        <v>6.4653999999999998</v>
      </c>
      <c r="K35" s="45">
        <f>+(G35+($K$17/10000))-0</f>
        <v>6.4853999999999994</v>
      </c>
      <c r="L35" s="16" t="s">
        <v>43</v>
      </c>
      <c r="M35" s="16"/>
      <c r="N35" s="48"/>
      <c r="O35" s="66" t="s">
        <v>42</v>
      </c>
      <c r="P35" s="52">
        <f t="shared" si="0"/>
        <v>6.4753999999999996</v>
      </c>
      <c r="Q35" s="53">
        <f>+P35+0.04</f>
        <v>6.5153999999999996</v>
      </c>
      <c r="R35" s="67"/>
      <c r="S35" s="45">
        <f>+(P35-($S$17/10000))-0</f>
        <v>6.4603999999999999</v>
      </c>
      <c r="T35" s="45">
        <f>+(P35+($T$17/10000))-0</f>
        <v>6.4903999999999993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949.18842625264642</v>
      </c>
      <c r="C37" s="16">
        <f>+C23/J37</f>
        <v>980.67287043664999</v>
      </c>
      <c r="D37" s="16"/>
      <c r="E37" s="8"/>
      <c r="F37" s="66" t="s">
        <v>44</v>
      </c>
      <c r="G37" s="52">
        <f>[1]POPULATE!G15</f>
        <v>1.407</v>
      </c>
      <c r="H37" s="53">
        <f>+G37+0.04</f>
        <v>1.4470000000000001</v>
      </c>
      <c r="I37" s="69"/>
      <c r="J37" s="45">
        <f>+(G37-($J$17/10000))-0</f>
        <v>1.397</v>
      </c>
      <c r="K37" s="45">
        <f>+(G37+($K$17/10000))-0</f>
        <v>1.417</v>
      </c>
      <c r="L37" s="16" t="s">
        <v>45</v>
      </c>
      <c r="M37" s="16"/>
      <c r="N37" s="48"/>
      <c r="O37" s="66" t="s">
        <v>44</v>
      </c>
      <c r="P37" s="52">
        <f t="shared" si="0"/>
        <v>1.407</v>
      </c>
      <c r="Q37" s="53">
        <f>+P37+0.04</f>
        <v>1.4470000000000001</v>
      </c>
      <c r="R37" s="69"/>
      <c r="S37" s="45">
        <f>+(P37-($S$17/10000))-0</f>
        <v>1.3920000000000001</v>
      </c>
      <c r="T37" s="45">
        <f>+(P37+($T$17/10000))-0</f>
        <v>1.4219999999999999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934.37149999999997</v>
      </c>
      <c r="C39" s="8">
        <f>+C23*K39</f>
        <v>979.13900000000001</v>
      </c>
      <c r="D39" s="8"/>
      <c r="E39" s="8"/>
      <c r="F39" s="66" t="s">
        <v>47</v>
      </c>
      <c r="G39" s="52">
        <f>[1]POPULATE!G16</f>
        <v>0.70469999999999999</v>
      </c>
      <c r="H39" s="53">
        <f>+G39+0.04</f>
        <v>0.74470000000000003</v>
      </c>
      <c r="I39" s="67"/>
      <c r="J39" s="45">
        <f>+(G39-($J$17/10000))+0</f>
        <v>0.69469999999999998</v>
      </c>
      <c r="K39" s="45">
        <f>+(G39+($K$17/10000))-0</f>
        <v>0.7147</v>
      </c>
      <c r="L39" s="8" t="s">
        <v>48</v>
      </c>
      <c r="M39" s="8"/>
      <c r="N39" s="48"/>
      <c r="O39" s="66" t="s">
        <v>47</v>
      </c>
      <c r="P39" s="52">
        <f t="shared" si="0"/>
        <v>0.70469999999999999</v>
      </c>
      <c r="Q39" s="53">
        <f>+P39+0.04</f>
        <v>0.74470000000000003</v>
      </c>
      <c r="R39" s="67"/>
      <c r="S39" s="45">
        <f>+(P39-($S$17/10000))+0</f>
        <v>0.68969999999999998</v>
      </c>
      <c r="T39" s="45">
        <f>+(P39+($T$17/10000))-0</f>
        <v>0.71970000000000001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199.06461829914454</v>
      </c>
      <c r="C41" s="8">
        <f>+C23/J41</f>
        <v>203.36668349018794</v>
      </c>
      <c r="D41" s="8"/>
      <c r="E41" s="8"/>
      <c r="F41" s="66" t="s">
        <v>50</v>
      </c>
      <c r="G41" s="52">
        <f>[1]POPULATE!G17</f>
        <v>6.7465999999999999</v>
      </c>
      <c r="H41" s="53">
        <f>+G41+0.04</f>
        <v>6.7866</v>
      </c>
      <c r="I41" s="67"/>
      <c r="J41" s="23">
        <f>+(G41-($J$17/10000))+0</f>
        <v>6.7366000000000001</v>
      </c>
      <c r="K41" s="23">
        <f>+(G41+($K$17/10000))-0</f>
        <v>6.7565999999999997</v>
      </c>
      <c r="L41" s="8" t="s">
        <v>51</v>
      </c>
      <c r="M41" s="8"/>
      <c r="N41" s="48"/>
      <c r="O41" s="66" t="s">
        <v>50</v>
      </c>
      <c r="P41" s="52">
        <f t="shared" si="0"/>
        <v>6.7465999999999999</v>
      </c>
      <c r="Q41" s="53">
        <f>+P41+0.04</f>
        <v>6.7866</v>
      </c>
      <c r="R41" s="67"/>
      <c r="S41" s="23">
        <f>+(P41-($S$17/10000))+0</f>
        <v>6.7316000000000003</v>
      </c>
      <c r="T41" s="23">
        <f>+(P41+($T$17/10000))-0</f>
        <v>6.7615999999999996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199.03810580836111</v>
      </c>
      <c r="C43" s="8">
        <f>+C23/J43</f>
        <v>203.33951762523191</v>
      </c>
      <c r="D43" s="35"/>
      <c r="E43" s="8"/>
      <c r="F43" s="8" t="s">
        <v>53</v>
      </c>
      <c r="G43" s="52">
        <f>[1]POPULATE!G18</f>
        <v>6.7474999999999996</v>
      </c>
      <c r="H43" s="53">
        <f>+G43+0.04</f>
        <v>6.7874999999999996</v>
      </c>
      <c r="I43" s="16"/>
      <c r="J43" s="23">
        <f>+(G43-($J$17/10000))+0</f>
        <v>6.7374999999999998</v>
      </c>
      <c r="K43" s="23">
        <f>+(G43+($K$17/10000))-0</f>
        <v>6.7574999999999994</v>
      </c>
      <c r="L43" s="76"/>
      <c r="M43" s="76"/>
      <c r="N43" s="48"/>
      <c r="O43" s="8" t="s">
        <v>53</v>
      </c>
      <c r="P43" s="52">
        <f t="shared" si="0"/>
        <v>6.7474999999999996</v>
      </c>
      <c r="Q43" s="53">
        <f>+P43+0.04</f>
        <v>6.7874999999999996</v>
      </c>
      <c r="R43" s="16"/>
      <c r="S43" s="23">
        <f>+(P43-($S$17/10000))+0</f>
        <v>6.7324999999999999</v>
      </c>
      <c r="T43" s="23">
        <f>+(P43+($T$17/10000))-0</f>
        <v>6.7624999999999993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1379.62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1575.66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1850.62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203.56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84.53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8.52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1364.19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40" priority="3" operator="notBetween">
      <formula>$K$56*0.98</formula>
      <formula>$K$56*1.02</formula>
    </cfRule>
  </conditionalFormatting>
  <conditionalFormatting sqref="C23">
    <cfRule type="cellIs" dxfId="39" priority="4" operator="notBetween">
      <formula>$K$56*0.98</formula>
      <formula>$K$56*1.02</formula>
    </cfRule>
  </conditionalFormatting>
  <conditionalFormatting sqref="C1:D1"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  <cfRule type="iconSet" priority="2534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8" priority="24" operator="lessThan">
      <formula>0.6</formula>
    </cfRule>
    <cfRule type="cellIs" dxfId="37" priority="25" operator="greaterThan">
      <formula>0.7</formula>
    </cfRule>
  </conditionalFormatting>
  <conditionalFormatting sqref="G41">
    <cfRule type="cellIs" dxfId="36" priority="22" operator="lessThan">
      <formula>6.5</formula>
    </cfRule>
    <cfRule type="cellIs" dxfId="35" priority="23" operator="greaterThan">
      <formula>7.5</formula>
    </cfRule>
  </conditionalFormatting>
  <conditionalFormatting sqref="G43">
    <cfRule type="cellIs" dxfId="33" priority="1" operator="lessThan">
      <formula>6.5</formula>
    </cfRule>
    <cfRule type="cellIs" dxfId="34" priority="2" operator="greaterThan">
      <formula>7.5</formula>
    </cfRule>
  </conditionalFormatting>
  <conditionalFormatting sqref="J25">
    <cfRule type="cellIs" dxfId="32" priority="38" operator="lessThan">
      <formula>1</formula>
    </cfRule>
    <cfRule type="cellIs" dxfId="31" priority="39" operator="greaterThan">
      <formula>1.2</formula>
    </cfRule>
  </conditionalFormatting>
  <conditionalFormatting sqref="J27">
    <cfRule type="cellIs" dxfId="30" priority="37" operator="lessThan">
      <formula>140</formula>
    </cfRule>
  </conditionalFormatting>
  <conditionalFormatting sqref="J29">
    <cfRule type="cellIs" dxfId="29" priority="35" operator="lessThan">
      <formula>1.05</formula>
    </cfRule>
    <cfRule type="cellIs" dxfId="28" priority="36" operator="greaterThan">
      <formula>1.4</formula>
    </cfRule>
  </conditionalFormatting>
  <conditionalFormatting sqref="J31">
    <cfRule type="cellIs" dxfId="27" priority="33" operator="lessThan">
      <formula>0.7</formula>
    </cfRule>
    <cfRule type="cellIs" dxfId="26" priority="34" operator="greaterThan">
      <formula>1</formula>
    </cfRule>
  </conditionalFormatting>
  <conditionalFormatting sqref="J33">
    <cfRule type="cellIs" dxfId="25" priority="31" operator="lessThan">
      <formula>15</formula>
    </cfRule>
    <cfRule type="cellIs" dxfId="24" priority="32" operator="greaterThan">
      <formula>19</formula>
    </cfRule>
  </conditionalFormatting>
  <conditionalFormatting sqref="J35">
    <cfRule type="cellIs" dxfId="23" priority="29" operator="lessThan">
      <formula>6</formula>
    </cfRule>
    <cfRule type="cellIs" dxfId="22" priority="30" operator="greaterThan">
      <formula>7.5</formula>
    </cfRule>
  </conditionalFormatting>
  <conditionalFormatting sqref="J37">
    <cfRule type="cellIs" dxfId="21" priority="27" operator="lessThan">
      <formula>1.1</formula>
    </cfRule>
    <cfRule type="cellIs" dxfId="20" priority="28" operator="greaterThan">
      <formula>1.5</formula>
    </cfRule>
  </conditionalFormatting>
  <conditionalFormatting sqref="J39">
    <cfRule type="cellIs" dxfId="19" priority="26" operator="greaterThan">
      <formula>0.72</formula>
    </cfRule>
  </conditionalFormatting>
  <conditionalFormatting sqref="P44">
    <cfRule type="cellIs" dxfId="18" priority="5" operator="lessThan">
      <formula>0.82</formula>
    </cfRule>
    <cfRule type="cellIs" dxfId="17" priority="6" operator="greaterThan">
      <formula>0.88</formula>
    </cfRule>
  </conditionalFormatting>
  <conditionalFormatting sqref="S25">
    <cfRule type="cellIs" dxfId="16" priority="20" operator="lessThan">
      <formula>0.9</formula>
    </cfRule>
    <cfRule type="cellIs" dxfId="15" priority="21" operator="greaterThan">
      <formula>1.2</formula>
    </cfRule>
  </conditionalFormatting>
  <conditionalFormatting sqref="S27">
    <cfRule type="cellIs" dxfId="14" priority="18" operator="lessThan">
      <formula>145</formula>
    </cfRule>
    <cfRule type="cellIs" dxfId="13" priority="19" operator="greaterThan">
      <formula>165</formula>
    </cfRule>
  </conditionalFormatting>
  <conditionalFormatting sqref="S29">
    <cfRule type="cellIs" dxfId="12" priority="16" operator="lessThan">
      <formula>1.05</formula>
    </cfRule>
    <cfRule type="cellIs" dxfId="11" priority="17" operator="greaterThan">
      <formula>1.4</formula>
    </cfRule>
  </conditionalFormatting>
  <conditionalFormatting sqref="S31">
    <cfRule type="cellIs" dxfId="10" priority="14" operator="lessThan">
      <formula>0.71</formula>
    </cfRule>
    <cfRule type="cellIs" dxfId="9" priority="15" operator="greaterThan">
      <formula>0.9</formula>
    </cfRule>
  </conditionalFormatting>
  <conditionalFormatting sqref="S33">
    <cfRule type="cellIs" dxfId="8" priority="12" operator="lessThan">
      <formula>15</formula>
    </cfRule>
    <cfRule type="cellIs" dxfId="7" priority="13" operator="greaterThan">
      <formula>19</formula>
    </cfRule>
  </conditionalFormatting>
  <conditionalFormatting sqref="S35">
    <cfRule type="cellIs" dxfId="6" priority="10" operator="lessThan">
      <formula>6</formula>
    </cfRule>
    <cfRule type="cellIs" dxfId="5" priority="11" operator="greaterThan">
      <formula>7.5</formula>
    </cfRule>
  </conditionalFormatting>
  <conditionalFormatting sqref="S37">
    <cfRule type="cellIs" dxfId="4" priority="8" operator="lessThan">
      <formula>1.1</formula>
    </cfRule>
    <cfRule type="cellIs" dxfId="3" priority="9" operator="greaterThan">
      <formula>1.5</formula>
    </cfRule>
  </conditionalFormatting>
  <conditionalFormatting sqref="S39">
    <cfRule type="cellIs" dxfId="2" priority="7" operator="greaterThan">
      <formula>0.69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85BB-6F97-4D44-B1C7-E62832BF0221}">
  <dimension ref="A1:U160"/>
  <sheetViews>
    <sheetView tabSelected="1" topLeftCell="B1" workbookViewId="0">
      <selection sqref="A1:XFD1048576"/>
    </sheetView>
  </sheetViews>
  <sheetFormatPr defaultColWidth="9" defaultRowHeight="12.5" x14ac:dyDescent="0.25"/>
  <cols>
    <col min="1" max="1" width="9.6328125" style="114" hidden="1" customWidth="1"/>
    <col min="2" max="2" width="16.26953125" style="114" customWidth="1"/>
    <col min="3" max="3" width="14" style="114" hidden="1" customWidth="1"/>
    <col min="4" max="4" width="12.90625" style="114" hidden="1" customWidth="1"/>
    <col min="5" max="5" width="13.7265625" style="114" hidden="1" customWidth="1"/>
    <col min="6" max="6" width="13.6328125" style="114" bestFit="1" customWidth="1"/>
    <col min="7" max="7" width="9" style="114"/>
    <col min="8" max="9" width="0" style="114" hidden="1" customWidth="1"/>
    <col min="10" max="10" width="9" style="114"/>
    <col min="11" max="11" width="9.36328125" style="114" bestFit="1" customWidth="1"/>
    <col min="12" max="16384" width="9" style="114"/>
  </cols>
  <sheetData>
    <row r="1" spans="1:21" ht="26" x14ac:dyDescent="0.3">
      <c r="A1" s="108" t="s">
        <v>57</v>
      </c>
      <c r="B1" s="108" t="s">
        <v>58</v>
      </c>
      <c r="C1" s="109" t="s">
        <v>59</v>
      </c>
      <c r="D1" s="109" t="s">
        <v>60</v>
      </c>
      <c r="E1" s="110" t="s">
        <v>61</v>
      </c>
      <c r="F1" s="111" t="s">
        <v>62</v>
      </c>
      <c r="G1" s="112"/>
      <c r="H1" s="112"/>
      <c r="I1" s="112"/>
      <c r="J1" s="112"/>
      <c r="K1" s="108" t="s">
        <v>63</v>
      </c>
      <c r="L1" s="113">
        <f>[1]POPULATE!H7</f>
        <v>1370</v>
      </c>
      <c r="M1" s="112"/>
      <c r="N1" s="112"/>
      <c r="O1" s="112"/>
      <c r="P1" s="112"/>
      <c r="Q1" s="112"/>
      <c r="R1" s="112"/>
      <c r="S1" s="112"/>
      <c r="T1" s="112"/>
      <c r="U1" s="112"/>
    </row>
    <row r="2" spans="1:21" ht="13" x14ac:dyDescent="0.3">
      <c r="A2" s="108">
        <v>414</v>
      </c>
      <c r="B2" s="108" t="s">
        <v>64</v>
      </c>
      <c r="C2" s="115">
        <f>VLOOKUP(A2,[2]Sheet1!$A:$B,2,FALSE)</f>
        <v>0.30725000000000002</v>
      </c>
      <c r="D2" s="115">
        <f t="shared" ref="D2:D4" si="0">C2*0.01</f>
        <v>3.0725000000000001E-3</v>
      </c>
      <c r="E2" s="116">
        <f>C2-D2</f>
        <v>0.30417750000000005</v>
      </c>
      <c r="F2" s="117">
        <f>E2</f>
        <v>0.30417750000000005</v>
      </c>
      <c r="G2" s="112"/>
      <c r="H2" s="118">
        <f>(1/E2)-(1/C2)</f>
        <v>3.2875541419072452E-2</v>
      </c>
      <c r="I2" s="118">
        <f>H2*1000</f>
        <v>32.875541419072448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" x14ac:dyDescent="0.3">
      <c r="A3" s="108">
        <v>48</v>
      </c>
      <c r="B3" s="108" t="s">
        <v>65</v>
      </c>
      <c r="C3" s="115">
        <f>VLOOKUP(A3,[2]Sheet1!$A:$B,2,FALSE)</f>
        <v>0.37703999999999999</v>
      </c>
      <c r="D3" s="115">
        <f t="shared" si="0"/>
        <v>3.7704000000000001E-3</v>
      </c>
      <c r="E3" s="116">
        <f t="shared" ref="E3:E12" si="1">C3-D3</f>
        <v>0.37326959999999998</v>
      </c>
      <c r="F3" s="117">
        <f t="shared" ref="F3:F66" si="2">E3</f>
        <v>0.37326959999999998</v>
      </c>
      <c r="G3" s="112"/>
      <c r="H3" s="118">
        <f t="shared" ref="H3:H66" si="3">(1/E3)-(1/C3)</f>
        <v>2.6790287770555032E-2</v>
      </c>
      <c r="I3" s="118">
        <f t="shared" ref="I3:I66" si="4">H3*1000</f>
        <v>26.790287770555032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13" x14ac:dyDescent="0.3">
      <c r="A4" s="108">
        <v>512</v>
      </c>
      <c r="B4" s="108" t="s">
        <v>66</v>
      </c>
      <c r="C4" s="115">
        <f>VLOOKUP(A4,[2]Sheet1!$A:$B,2,FALSE)</f>
        <v>0.38513999999999998</v>
      </c>
      <c r="D4" s="115">
        <f t="shared" si="0"/>
        <v>3.8514E-3</v>
      </c>
      <c r="E4" s="116">
        <f t="shared" si="1"/>
        <v>0.38128859999999998</v>
      </c>
      <c r="F4" s="117">
        <f t="shared" si="2"/>
        <v>0.38128859999999998</v>
      </c>
      <c r="G4" s="112"/>
      <c r="H4" s="118">
        <f t="shared" si="3"/>
        <v>2.6226852835358638E-2</v>
      </c>
      <c r="I4" s="118">
        <f t="shared" si="4"/>
        <v>26.226852835358638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13" x14ac:dyDescent="0.3">
      <c r="A5" s="108">
        <v>400</v>
      </c>
      <c r="B5" s="108" t="s">
        <v>67</v>
      </c>
      <c r="C5" s="115">
        <f>VLOOKUP(A5,[2]Sheet1!$A:$B,2,FALSE)</f>
        <v>0.71006349999999996</v>
      </c>
      <c r="D5" s="115">
        <f>C5*0.01</f>
        <v>7.1006350000000001E-3</v>
      </c>
      <c r="E5" s="116">
        <f t="shared" si="1"/>
        <v>0.70296286499999994</v>
      </c>
      <c r="F5" s="117">
        <f t="shared" si="2"/>
        <v>0.70296286499999994</v>
      </c>
      <c r="G5" s="112"/>
      <c r="H5" s="118">
        <f t="shared" si="3"/>
        <v>1.4225502509296994E-2</v>
      </c>
      <c r="I5" s="118">
        <f t="shared" si="4"/>
        <v>14.225502509296994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1" ht="13" x14ac:dyDescent="0.3">
      <c r="A6" s="108">
        <v>826</v>
      </c>
      <c r="B6" s="108" t="s">
        <v>68</v>
      </c>
      <c r="C6" s="115">
        <f>VLOOKUP(A6,[2]Sheet1!$A:$B,2,FALSE)</f>
        <v>0.74548899999999996</v>
      </c>
      <c r="D6" s="115">
        <f>C6*0.015</f>
        <v>1.1182334999999998E-2</v>
      </c>
      <c r="E6" s="116">
        <f t="shared" si="1"/>
        <v>0.73430666499999997</v>
      </c>
      <c r="F6" s="117">
        <f t="shared" si="2"/>
        <v>0.73430666499999997</v>
      </c>
      <c r="G6" s="112"/>
      <c r="H6" s="118">
        <f t="shared" si="3"/>
        <v>2.0427432726625172E-2</v>
      </c>
      <c r="I6" s="118">
        <f t="shared" si="4"/>
        <v>20.42743272662517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1:21" ht="13" x14ac:dyDescent="0.3">
      <c r="A7" s="108">
        <v>654</v>
      </c>
      <c r="B7" s="108" t="s">
        <v>69</v>
      </c>
      <c r="C7" s="115">
        <f>VLOOKUP(A7,[2]Sheet1!$A:$B,2,FALSE)</f>
        <v>0.74548899999999996</v>
      </c>
      <c r="D7" s="115">
        <f t="shared" ref="D7:D11" si="5">C7*0.015</f>
        <v>1.1182334999999998E-2</v>
      </c>
      <c r="E7" s="116">
        <f t="shared" si="1"/>
        <v>0.73430666499999997</v>
      </c>
      <c r="F7" s="117">
        <f t="shared" si="2"/>
        <v>0.73430666499999997</v>
      </c>
      <c r="G7" s="112"/>
      <c r="H7" s="118">
        <f t="shared" si="3"/>
        <v>2.0427432726625172E-2</v>
      </c>
      <c r="I7" s="118">
        <f t="shared" si="4"/>
        <v>20.42743272662517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</row>
    <row r="8" spans="1:21" ht="13" x14ac:dyDescent="0.3">
      <c r="A8" s="108">
        <v>292</v>
      </c>
      <c r="B8" s="108" t="s">
        <v>70</v>
      </c>
      <c r="C8" s="115">
        <f>VLOOKUP(A8,[2]Sheet1!$A:$B,2,FALSE)</f>
        <v>0.74548899999999996</v>
      </c>
      <c r="D8" s="115">
        <f t="shared" si="5"/>
        <v>1.1182334999999998E-2</v>
      </c>
      <c r="E8" s="116">
        <f t="shared" si="1"/>
        <v>0.73430666499999997</v>
      </c>
      <c r="F8" s="117">
        <f t="shared" si="2"/>
        <v>0.73430666499999997</v>
      </c>
      <c r="G8" s="112"/>
      <c r="H8" s="118">
        <f t="shared" si="3"/>
        <v>2.0427432726625172E-2</v>
      </c>
      <c r="I8" s="118">
        <f t="shared" si="4"/>
        <v>20.42743272662517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</row>
    <row r="9" spans="1:21" ht="13" x14ac:dyDescent="0.3">
      <c r="A9" s="108">
        <v>238</v>
      </c>
      <c r="B9" s="108" t="s">
        <v>71</v>
      </c>
      <c r="C9" s="115">
        <f>VLOOKUP(A9,[2]Sheet1!$A:$B,2,FALSE)</f>
        <v>0.74548899999999996</v>
      </c>
      <c r="D9" s="115">
        <f t="shared" si="5"/>
        <v>1.1182334999999998E-2</v>
      </c>
      <c r="E9" s="116">
        <f t="shared" si="1"/>
        <v>0.73430666499999997</v>
      </c>
      <c r="F9" s="117">
        <f t="shared" si="2"/>
        <v>0.73430666499999997</v>
      </c>
      <c r="G9" s="112"/>
      <c r="H9" s="118">
        <f t="shared" si="3"/>
        <v>2.0427432726625172E-2</v>
      </c>
      <c r="I9" s="118">
        <f t="shared" si="4"/>
        <v>20.42743272662517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</row>
    <row r="10" spans="1:21" ht="13" x14ac:dyDescent="0.3">
      <c r="A10" s="108">
        <v>756</v>
      </c>
      <c r="B10" s="108" t="s">
        <v>72</v>
      </c>
      <c r="C10" s="115">
        <f>VLOOKUP(A10,[2]Sheet1!$A:$B,2,FALSE)</f>
        <v>0.81169999999999998</v>
      </c>
      <c r="D10" s="115">
        <f t="shared" si="5"/>
        <v>1.2175499999999999E-2</v>
      </c>
      <c r="E10" s="116">
        <f t="shared" si="1"/>
        <v>0.79952449999999997</v>
      </c>
      <c r="F10" s="117">
        <f t="shared" si="2"/>
        <v>0.79952449999999997</v>
      </c>
      <c r="G10" s="112"/>
      <c r="H10" s="118">
        <f t="shared" si="3"/>
        <v>1.876115115922028E-2</v>
      </c>
      <c r="I10" s="118">
        <f t="shared" si="4"/>
        <v>18.76115115922028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</row>
    <row r="11" spans="1:21" ht="13" x14ac:dyDescent="0.3">
      <c r="A11" s="108">
        <v>136</v>
      </c>
      <c r="B11" s="108" t="s">
        <v>73</v>
      </c>
      <c r="C11" s="115">
        <f>VLOOKUP(A11,[2]Sheet1!$A:$B,2,FALSE)</f>
        <v>0.83333299999999999</v>
      </c>
      <c r="D11" s="115">
        <f t="shared" si="5"/>
        <v>1.2499995E-2</v>
      </c>
      <c r="E11" s="116">
        <f t="shared" si="1"/>
        <v>0.820833005</v>
      </c>
      <c r="F11" s="117">
        <f t="shared" si="2"/>
        <v>0.820833005</v>
      </c>
      <c r="G11" s="112"/>
      <c r="H11" s="118">
        <f t="shared" si="3"/>
        <v>1.8274118984774601E-2</v>
      </c>
      <c r="I11" s="118">
        <f t="shared" si="4"/>
        <v>18.274118984774603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</row>
    <row r="12" spans="1:21" ht="13" x14ac:dyDescent="0.3">
      <c r="A12" s="108">
        <v>978</v>
      </c>
      <c r="B12" s="108" t="s">
        <v>74</v>
      </c>
      <c r="C12" s="115">
        <f>VLOOKUP(A12,[2]Sheet1!$A:$B,2,FALSE)</f>
        <v>0.86948899999999996</v>
      </c>
      <c r="D12" s="115">
        <f t="shared" ref="D12:D28" si="6">C12*0.025</f>
        <v>2.1737224999999999E-2</v>
      </c>
      <c r="E12" s="116">
        <f t="shared" si="1"/>
        <v>0.84775177499999999</v>
      </c>
      <c r="F12" s="117">
        <f t="shared" si="2"/>
        <v>0.84775177499999999</v>
      </c>
      <c r="G12" s="112"/>
      <c r="H12" s="118">
        <f t="shared" si="3"/>
        <v>2.9489764265017149E-2</v>
      </c>
      <c r="I12" s="118">
        <f t="shared" si="4"/>
        <v>29.489764265017151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</row>
    <row r="13" spans="1:21" ht="13" x14ac:dyDescent="0.3">
      <c r="A13" s="108">
        <v>590</v>
      </c>
      <c r="B13" s="108" t="s">
        <v>75</v>
      </c>
      <c r="C13" s="115">
        <f>VLOOKUP(A13,[2]Sheet1!$A:$B,2,FALSE)</f>
        <v>1</v>
      </c>
      <c r="D13" s="115">
        <f t="shared" si="6"/>
        <v>2.5000000000000001E-2</v>
      </c>
      <c r="E13" s="116">
        <f>C13-D13</f>
        <v>0.97499999999999998</v>
      </c>
      <c r="F13" s="117">
        <f t="shared" si="2"/>
        <v>0.97499999999999998</v>
      </c>
      <c r="G13" s="112"/>
      <c r="H13" s="118">
        <f t="shared" si="3"/>
        <v>2.5641025641025772E-2</v>
      </c>
      <c r="I13" s="118">
        <f t="shared" si="4"/>
        <v>25.64102564102577</v>
      </c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</row>
    <row r="14" spans="1:21" ht="13" x14ac:dyDescent="0.3">
      <c r="A14" s="108">
        <v>44</v>
      </c>
      <c r="B14" s="108" t="s">
        <v>76</v>
      </c>
      <c r="C14" s="115">
        <f>VLOOKUP(A14,[2]Sheet1!$A:$B,2,FALSE)</f>
        <v>1</v>
      </c>
      <c r="D14" s="115">
        <f t="shared" si="6"/>
        <v>2.5000000000000001E-2</v>
      </c>
      <c r="E14" s="116">
        <f t="shared" ref="E14:E77" si="7">C14-D14</f>
        <v>0.97499999999999998</v>
      </c>
      <c r="F14" s="117">
        <f t="shared" si="2"/>
        <v>0.97499999999999998</v>
      </c>
      <c r="G14" s="112"/>
      <c r="H14" s="118">
        <f t="shared" si="3"/>
        <v>2.5641025641025772E-2</v>
      </c>
      <c r="I14" s="118">
        <f t="shared" si="4"/>
        <v>25.64102564102577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</row>
    <row r="15" spans="1:21" ht="13" x14ac:dyDescent="0.3">
      <c r="A15" s="108">
        <v>60</v>
      </c>
      <c r="B15" s="108" t="s">
        <v>77</v>
      </c>
      <c r="C15" s="115">
        <f>VLOOKUP(A15,[2]Sheet1!$A:$B,2,FALSE)</f>
        <v>1</v>
      </c>
      <c r="D15" s="115">
        <f t="shared" si="6"/>
        <v>2.5000000000000001E-2</v>
      </c>
      <c r="E15" s="116">
        <f t="shared" si="7"/>
        <v>0.97499999999999998</v>
      </c>
      <c r="F15" s="117">
        <f t="shared" si="2"/>
        <v>0.97499999999999998</v>
      </c>
      <c r="G15" s="112"/>
      <c r="H15" s="118">
        <f t="shared" si="3"/>
        <v>2.5641025641025772E-2</v>
      </c>
      <c r="I15" s="118">
        <f t="shared" si="4"/>
        <v>25.64102564102577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</row>
    <row r="16" spans="1:21" ht="13" x14ac:dyDescent="0.3">
      <c r="A16" s="108">
        <v>702</v>
      </c>
      <c r="B16" s="108" t="s">
        <v>78</v>
      </c>
      <c r="C16" s="115">
        <f>VLOOKUP(A16,[2]Sheet1!$A:$B,2,FALSE)</f>
        <v>1.2844</v>
      </c>
      <c r="D16" s="115">
        <f t="shared" si="6"/>
        <v>3.211E-2</v>
      </c>
      <c r="E16" s="116">
        <f>C16-D16</f>
        <v>1.2522899999999999</v>
      </c>
      <c r="F16" s="117">
        <f t="shared" si="2"/>
        <v>1.2522899999999999</v>
      </c>
      <c r="G16" s="112"/>
      <c r="H16" s="118">
        <f t="shared" si="3"/>
        <v>1.9963427001732925E-2</v>
      </c>
      <c r="I16" s="118">
        <f t="shared" si="4"/>
        <v>19.963427001732924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</row>
    <row r="17" spans="1:21" ht="13" x14ac:dyDescent="0.3">
      <c r="A17" s="108">
        <v>96</v>
      </c>
      <c r="B17" s="108" t="s">
        <v>79</v>
      </c>
      <c r="C17" s="115">
        <f>VLOOKUP(A17,[2]Sheet1!$A:$B,2,FALSE)</f>
        <v>1.2844</v>
      </c>
      <c r="D17" s="115">
        <f t="shared" si="6"/>
        <v>3.211E-2</v>
      </c>
      <c r="E17" s="116">
        <f t="shared" si="7"/>
        <v>1.2522899999999999</v>
      </c>
      <c r="F17" s="117">
        <f t="shared" si="2"/>
        <v>1.2522899999999999</v>
      </c>
      <c r="G17" s="112"/>
      <c r="H17" s="118">
        <f t="shared" si="3"/>
        <v>1.9963427001732925E-2</v>
      </c>
      <c r="I17" s="118">
        <f t="shared" si="4"/>
        <v>19.963427001732924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</row>
    <row r="18" spans="1:21" ht="13" x14ac:dyDescent="0.3">
      <c r="A18" s="108">
        <v>124</v>
      </c>
      <c r="B18" s="108" t="s">
        <v>80</v>
      </c>
      <c r="C18" s="115">
        <f>VLOOKUP(A18,[2]Sheet1!$A:$B,2,FALSE)</f>
        <v>1.4077999999999999</v>
      </c>
      <c r="D18" s="115">
        <f t="shared" si="6"/>
        <v>3.5194999999999997E-2</v>
      </c>
      <c r="E18" s="116">
        <f t="shared" si="7"/>
        <v>1.3726049999999999</v>
      </c>
      <c r="F18" s="117">
        <f t="shared" si="2"/>
        <v>1.3726049999999999</v>
      </c>
      <c r="G18" s="112"/>
      <c r="H18" s="118">
        <f t="shared" si="3"/>
        <v>1.8213542861930443E-2</v>
      </c>
      <c r="I18" s="118">
        <f t="shared" si="4"/>
        <v>18.213542861930442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1:21" ht="13" x14ac:dyDescent="0.3">
      <c r="A19" s="108">
        <v>36</v>
      </c>
      <c r="B19" s="108" t="s">
        <v>81</v>
      </c>
      <c r="C19" s="115">
        <f>VLOOKUP(A19,[2]Sheet1!$A:$B,2,FALSE)</f>
        <v>1.430615</v>
      </c>
      <c r="D19" s="115">
        <f t="shared" si="6"/>
        <v>3.5765375000000002E-2</v>
      </c>
      <c r="E19" s="116">
        <f t="shared" si="7"/>
        <v>1.394849625</v>
      </c>
      <c r="F19" s="117">
        <f t="shared" si="2"/>
        <v>1.394849625</v>
      </c>
      <c r="G19" s="112"/>
      <c r="H19" s="118">
        <f t="shared" si="3"/>
        <v>1.7923078984230956E-2</v>
      </c>
      <c r="I19" s="118">
        <f t="shared" si="4"/>
        <v>17.923078984230955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</row>
    <row r="20" spans="1:21" ht="13" x14ac:dyDescent="0.3">
      <c r="A20" s="108">
        <v>944</v>
      </c>
      <c r="B20" s="108" t="s">
        <v>82</v>
      </c>
      <c r="C20" s="115">
        <f>VLOOKUP(A20,[2]Sheet1!$A:$B,2,FALSE)</f>
        <v>1.7</v>
      </c>
      <c r="D20" s="115">
        <f t="shared" si="6"/>
        <v>4.2500000000000003E-2</v>
      </c>
      <c r="E20" s="116">
        <f t="shared" si="7"/>
        <v>1.6575</v>
      </c>
      <c r="F20" s="117">
        <f t="shared" si="2"/>
        <v>1.6575</v>
      </c>
      <c r="G20" s="112"/>
      <c r="H20" s="118">
        <f t="shared" si="3"/>
        <v>1.5082956259426794E-2</v>
      </c>
      <c r="I20" s="118">
        <f t="shared" si="4"/>
        <v>15.082956259426794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1:21" ht="13" x14ac:dyDescent="0.3">
      <c r="A21" s="108">
        <v>977</v>
      </c>
      <c r="B21" s="108" t="s">
        <v>83</v>
      </c>
      <c r="C21" s="115">
        <f>VLOOKUP(A21,[2]Sheet1!$A:$B,2,FALSE)</f>
        <v>1.7005729999999999</v>
      </c>
      <c r="D21" s="115">
        <f t="shared" si="6"/>
        <v>4.2514324999999999E-2</v>
      </c>
      <c r="E21" s="116">
        <f t="shared" si="7"/>
        <v>1.6580586749999999</v>
      </c>
      <c r="F21" s="117">
        <f t="shared" si="2"/>
        <v>1.6580586749999999</v>
      </c>
      <c r="G21" s="112"/>
      <c r="H21" s="118">
        <f t="shared" si="3"/>
        <v>1.5077874128911706E-2</v>
      </c>
      <c r="I21" s="118">
        <f t="shared" si="4"/>
        <v>15.077874128911706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1:21" ht="13" x14ac:dyDescent="0.3">
      <c r="A22" s="108">
        <v>554</v>
      </c>
      <c r="B22" s="108" t="s">
        <v>84</v>
      </c>
      <c r="C22" s="115">
        <f>VLOOKUP(A22,[2]Sheet1!$A:$B,2,FALSE)</f>
        <v>1.7070669999999999</v>
      </c>
      <c r="D22" s="115">
        <f t="shared" si="6"/>
        <v>4.2676674999999997E-2</v>
      </c>
      <c r="E22" s="116">
        <f t="shared" si="7"/>
        <v>1.6643903249999998</v>
      </c>
      <c r="F22" s="117">
        <f t="shared" si="2"/>
        <v>1.6643903249999998</v>
      </c>
      <c r="G22" s="112"/>
      <c r="H22" s="118">
        <f t="shared" si="3"/>
        <v>1.502051509461888E-2</v>
      </c>
      <c r="I22" s="118">
        <f t="shared" si="4"/>
        <v>15.020515094618879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1:21" ht="13" x14ac:dyDescent="0.3">
      <c r="A23" s="108">
        <v>533</v>
      </c>
      <c r="B23" s="108" t="s">
        <v>85</v>
      </c>
      <c r="C23" s="115">
        <f>VLOOKUP(A23,[2]Sheet1!$A:$B,2,FALSE)</f>
        <v>1.79</v>
      </c>
      <c r="D23" s="115">
        <f t="shared" si="6"/>
        <v>4.4750000000000005E-2</v>
      </c>
      <c r="E23" s="116">
        <f t="shared" si="7"/>
        <v>1.74525</v>
      </c>
      <c r="F23" s="117">
        <f t="shared" si="2"/>
        <v>1.74525</v>
      </c>
      <c r="G23" s="112"/>
      <c r="H23" s="118">
        <f t="shared" si="3"/>
        <v>1.4324595330181933E-2</v>
      </c>
      <c r="I23" s="118">
        <f t="shared" si="4"/>
        <v>14.324595330181932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</row>
    <row r="24" spans="1:21" ht="13" x14ac:dyDescent="0.3">
      <c r="A24" s="108">
        <v>532</v>
      </c>
      <c r="B24" s="108" t="s">
        <v>86</v>
      </c>
      <c r="C24" s="115">
        <f>VLOOKUP(A24,[2]Sheet1!$A:$B,2,FALSE)</f>
        <v>1.79</v>
      </c>
      <c r="D24" s="115">
        <f t="shared" si="6"/>
        <v>4.4750000000000005E-2</v>
      </c>
      <c r="E24" s="116">
        <f t="shared" si="7"/>
        <v>1.74525</v>
      </c>
      <c r="F24" s="117">
        <f t="shared" si="2"/>
        <v>1.74525</v>
      </c>
      <c r="G24" s="112"/>
      <c r="H24" s="118">
        <f t="shared" si="3"/>
        <v>1.4324595330181933E-2</v>
      </c>
      <c r="I24" s="118">
        <f t="shared" si="4"/>
        <v>14.324595330181932</v>
      </c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3" x14ac:dyDescent="0.3">
      <c r="A25" s="108">
        <v>52</v>
      </c>
      <c r="B25" s="108" t="s">
        <v>87</v>
      </c>
      <c r="C25" s="115">
        <f>VLOOKUP(A25,[2]Sheet1!$A:$B,2,FALSE)</f>
        <v>1.99</v>
      </c>
      <c r="D25" s="115">
        <f t="shared" si="6"/>
        <v>4.9750000000000003E-2</v>
      </c>
      <c r="E25" s="116">
        <f t="shared" si="7"/>
        <v>1.94025</v>
      </c>
      <c r="F25" s="117">
        <f t="shared" si="2"/>
        <v>1.94025</v>
      </c>
      <c r="G25" s="112"/>
      <c r="H25" s="118">
        <f t="shared" si="3"/>
        <v>1.2884937508053085E-2</v>
      </c>
      <c r="I25" s="118">
        <f t="shared" si="4"/>
        <v>12.884937508053085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</row>
    <row r="26" spans="1:21" ht="13" x14ac:dyDescent="0.3">
      <c r="A26" s="108">
        <v>84</v>
      </c>
      <c r="B26" s="108" t="s">
        <v>88</v>
      </c>
      <c r="C26" s="115">
        <f>VLOOKUP(A26,[2]Sheet1!$A:$B,2,FALSE)</f>
        <v>2</v>
      </c>
      <c r="D26" s="115">
        <f t="shared" si="6"/>
        <v>0.05</v>
      </c>
      <c r="E26" s="116">
        <f t="shared" si="7"/>
        <v>1.95</v>
      </c>
      <c r="F26" s="117">
        <f t="shared" si="2"/>
        <v>1.95</v>
      </c>
      <c r="G26" s="112"/>
      <c r="H26" s="118">
        <f t="shared" si="3"/>
        <v>1.2820512820512886E-2</v>
      </c>
      <c r="I26" s="118">
        <f t="shared" si="4"/>
        <v>12.820512820512885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</row>
    <row r="27" spans="1:21" ht="13" x14ac:dyDescent="0.3">
      <c r="A27" s="108">
        <v>242</v>
      </c>
      <c r="B27" s="108" t="s">
        <v>89</v>
      </c>
      <c r="C27" s="115">
        <f>VLOOKUP(A27,[2]Sheet1!$A:$B,2,FALSE)</f>
        <v>2.1848369999999999</v>
      </c>
      <c r="D27" s="115">
        <f t="shared" si="6"/>
        <v>5.4620925000000001E-2</v>
      </c>
      <c r="E27" s="116">
        <f t="shared" si="7"/>
        <v>2.1302160749999999</v>
      </c>
      <c r="F27" s="117">
        <f t="shared" si="2"/>
        <v>2.1302160749999999</v>
      </c>
      <c r="G27" s="112"/>
      <c r="H27" s="118">
        <f t="shared" si="3"/>
        <v>1.1735898669340383E-2</v>
      </c>
      <c r="I27" s="118">
        <f t="shared" si="4"/>
        <v>11.735898669340383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</row>
    <row r="28" spans="1:21" ht="13" x14ac:dyDescent="0.3">
      <c r="A28" s="108">
        <v>776</v>
      </c>
      <c r="B28" s="108" t="s">
        <v>90</v>
      </c>
      <c r="C28" s="115">
        <f>VLOOKUP(A28,[2]Sheet1!$A:$B,2,FALSE)</f>
        <v>2.3176939999999999</v>
      </c>
      <c r="D28" s="115">
        <f t="shared" si="6"/>
        <v>5.7942350000000004E-2</v>
      </c>
      <c r="E28" s="116">
        <f t="shared" si="7"/>
        <v>2.2597516500000001</v>
      </c>
      <c r="F28" s="117">
        <f t="shared" si="2"/>
        <v>2.2597516500000001</v>
      </c>
      <c r="G28" s="112"/>
      <c r="H28" s="118">
        <f t="shared" si="3"/>
        <v>1.1063162626742618E-2</v>
      </c>
      <c r="I28" s="118">
        <f t="shared" si="4"/>
        <v>11.063162626742617</v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</row>
    <row r="29" spans="1:21" ht="13" x14ac:dyDescent="0.3">
      <c r="A29" s="108">
        <v>981</v>
      </c>
      <c r="B29" s="108" t="s">
        <v>91</v>
      </c>
      <c r="C29" s="115">
        <f>VLOOKUP(A29,[2]Sheet1!$A:$B,2,FALSE)</f>
        <v>2.5859999999999999</v>
      </c>
      <c r="D29" s="115">
        <f>C29*0.03</f>
        <v>7.7579999999999996E-2</v>
      </c>
      <c r="E29" s="116">
        <f t="shared" si="7"/>
        <v>2.5084199999999996</v>
      </c>
      <c r="F29" s="117">
        <f t="shared" si="2"/>
        <v>2.5084199999999996</v>
      </c>
      <c r="G29" s="112"/>
      <c r="H29" s="118">
        <f t="shared" si="3"/>
        <v>1.1959719664171087E-2</v>
      </c>
      <c r="I29" s="118">
        <f t="shared" si="4"/>
        <v>11.959719664171086</v>
      </c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</row>
    <row r="30" spans="1:21" ht="13" x14ac:dyDescent="0.3">
      <c r="A30" s="108">
        <v>882</v>
      </c>
      <c r="B30" s="108" t="s">
        <v>92</v>
      </c>
      <c r="C30" s="115">
        <f>VLOOKUP(A30,[2]Sheet1!$A:$B,2,FALSE)</f>
        <v>2.6766755999999998</v>
      </c>
      <c r="D30" s="115">
        <f t="shared" ref="D30:D34" si="8">C30*0.03</f>
        <v>8.0300267999999994E-2</v>
      </c>
      <c r="E30" s="116">
        <f t="shared" si="7"/>
        <v>2.596375332</v>
      </c>
      <c r="F30" s="117">
        <f t="shared" si="2"/>
        <v>2.596375332</v>
      </c>
      <c r="G30" s="112"/>
      <c r="H30" s="118">
        <f t="shared" si="3"/>
        <v>1.1554569799771874E-2</v>
      </c>
      <c r="I30" s="118">
        <f t="shared" si="4"/>
        <v>11.554569799771874</v>
      </c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</row>
    <row r="31" spans="1:21" ht="13" x14ac:dyDescent="0.3">
      <c r="A31" s="108">
        <v>951</v>
      </c>
      <c r="B31" s="108" t="s">
        <v>93</v>
      </c>
      <c r="C31" s="115">
        <f>VLOOKUP(A31,[2]Sheet1!$A:$B,2,FALSE)</f>
        <v>2.6882000000000001</v>
      </c>
      <c r="D31" s="115">
        <f t="shared" si="8"/>
        <v>8.0645999999999995E-2</v>
      </c>
      <c r="E31" s="116">
        <f t="shared" si="7"/>
        <v>2.6075540000000004</v>
      </c>
      <c r="F31" s="117">
        <f t="shared" si="2"/>
        <v>2.6075540000000004</v>
      </c>
      <c r="G31" s="112"/>
      <c r="H31" s="118">
        <f t="shared" si="3"/>
        <v>1.150503498681138E-2</v>
      </c>
      <c r="I31" s="118">
        <f t="shared" si="4"/>
        <v>11.505034986811379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3" x14ac:dyDescent="0.3">
      <c r="A32" s="108">
        <v>933</v>
      </c>
      <c r="B32" s="108" t="s">
        <v>94</v>
      </c>
      <c r="C32" s="115">
        <f>VLOOKUP(A32,[2]Sheet1!$A:$B,2,FALSE)</f>
        <v>2.9237000000000002</v>
      </c>
      <c r="D32" s="115">
        <f t="shared" si="8"/>
        <v>8.7710999999999997E-2</v>
      </c>
      <c r="E32" s="116">
        <f t="shared" si="7"/>
        <v>2.8359890000000001</v>
      </c>
      <c r="F32" s="117">
        <f t="shared" si="2"/>
        <v>2.8359890000000001</v>
      </c>
      <c r="G32" s="112"/>
      <c r="H32" s="118">
        <f t="shared" si="3"/>
        <v>1.0578320296728949E-2</v>
      </c>
      <c r="I32" s="118">
        <f t="shared" si="4"/>
        <v>10.578320296728949</v>
      </c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</row>
    <row r="33" spans="1:21" ht="13" x14ac:dyDescent="0.3">
      <c r="A33" s="108">
        <v>788</v>
      </c>
      <c r="B33" s="108" t="s">
        <v>95</v>
      </c>
      <c r="C33" s="115">
        <f>VLOOKUP(A33,[2]Sheet1!$A:$B,2,FALSE)</f>
        <v>2.9380000000000002</v>
      </c>
      <c r="D33" s="115">
        <f t="shared" si="8"/>
        <v>8.8139999999999996E-2</v>
      </c>
      <c r="E33" s="116">
        <f t="shared" si="7"/>
        <v>2.8498600000000001</v>
      </c>
      <c r="F33" s="117">
        <f t="shared" si="2"/>
        <v>2.8498600000000001</v>
      </c>
      <c r="G33" s="112"/>
      <c r="H33" s="118">
        <f t="shared" si="3"/>
        <v>1.0526832897054583E-2</v>
      </c>
      <c r="I33" s="118">
        <f t="shared" si="4"/>
        <v>10.526832897054582</v>
      </c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3" x14ac:dyDescent="0.3">
      <c r="A34" s="108">
        <v>376</v>
      </c>
      <c r="B34" s="108" t="s">
        <v>96</v>
      </c>
      <c r="C34" s="115">
        <f>VLOOKUP(A34,[2]Sheet1!$A:$B,2,FALSE)</f>
        <v>3.0539000000000001</v>
      </c>
      <c r="D34" s="115">
        <f t="shared" si="8"/>
        <v>9.1617000000000004E-2</v>
      </c>
      <c r="E34" s="116">
        <f t="shared" si="7"/>
        <v>2.9622830000000002</v>
      </c>
      <c r="F34" s="117">
        <f t="shared" si="2"/>
        <v>2.9622830000000002</v>
      </c>
      <c r="G34" s="112"/>
      <c r="H34" s="118">
        <f t="shared" si="3"/>
        <v>1.012732409428807E-2</v>
      </c>
      <c r="I34" s="118">
        <f t="shared" si="4"/>
        <v>10.12732409428807</v>
      </c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</row>
    <row r="35" spans="1:21" ht="13" x14ac:dyDescent="0.3">
      <c r="A35" s="108">
        <v>604</v>
      </c>
      <c r="B35" s="108" t="s">
        <v>97</v>
      </c>
      <c r="C35" s="115">
        <f>VLOOKUP(A35,[2]Sheet1!$A:$B,2,FALSE)</f>
        <v>3.4041999999999999</v>
      </c>
      <c r="D35" s="115">
        <f>C35*0.035</f>
        <v>0.119147</v>
      </c>
      <c r="E35" s="116">
        <f t="shared" si="7"/>
        <v>3.285053</v>
      </c>
      <c r="F35" s="117">
        <f t="shared" si="2"/>
        <v>3.285053</v>
      </c>
      <c r="G35" s="112"/>
      <c r="H35" s="118">
        <f t="shared" si="3"/>
        <v>1.0654318210391145E-2</v>
      </c>
      <c r="I35" s="118">
        <f t="shared" si="4"/>
        <v>10.654318210391144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</row>
    <row r="36" spans="1:21" ht="13" x14ac:dyDescent="0.3">
      <c r="A36" s="108">
        <v>934</v>
      </c>
      <c r="B36" s="108" t="s">
        <v>98</v>
      </c>
      <c r="C36" s="115">
        <f>VLOOKUP(A36,[2]Sheet1!$A:$B,2,FALSE)</f>
        <v>3.5049999999999999</v>
      </c>
      <c r="D36" s="115">
        <f t="shared" ref="D36:D42" si="9">C36*0.035</f>
        <v>0.12267500000000001</v>
      </c>
      <c r="E36" s="116">
        <f t="shared" si="7"/>
        <v>3.3823249999999998</v>
      </c>
      <c r="F36" s="117">
        <f t="shared" si="2"/>
        <v>3.3823249999999998</v>
      </c>
      <c r="G36" s="112"/>
      <c r="H36" s="118">
        <f t="shared" si="3"/>
        <v>1.0347911569704271E-2</v>
      </c>
      <c r="I36" s="118">
        <f t="shared" si="4"/>
        <v>10.347911569704271</v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</row>
    <row r="37" spans="1:21" ht="13" x14ac:dyDescent="0.3">
      <c r="A37" s="108">
        <v>634</v>
      </c>
      <c r="B37" s="108" t="s">
        <v>99</v>
      </c>
      <c r="C37" s="115">
        <f>VLOOKUP(A37,[2]Sheet1!$A:$B,2,FALSE)</f>
        <v>3.64</v>
      </c>
      <c r="D37" s="115">
        <f t="shared" si="9"/>
        <v>0.12740000000000001</v>
      </c>
      <c r="E37" s="116">
        <f t="shared" si="7"/>
        <v>3.5125999999999999</v>
      </c>
      <c r="F37" s="117">
        <f t="shared" si="2"/>
        <v>3.5125999999999999</v>
      </c>
      <c r="G37" s="112"/>
      <c r="H37" s="118">
        <f t="shared" si="3"/>
        <v>9.9641291351136307E-3</v>
      </c>
      <c r="I37" s="118">
        <f t="shared" si="4"/>
        <v>9.9641291351136303</v>
      </c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</row>
    <row r="38" spans="1:21" ht="13" x14ac:dyDescent="0.3">
      <c r="A38" s="108">
        <v>784</v>
      </c>
      <c r="B38" s="108" t="s">
        <v>100</v>
      </c>
      <c r="C38" s="115">
        <f>VLOOKUP(A38,[2]Sheet1!$A:$B,2,FALSE)</f>
        <v>3.6730999999999998</v>
      </c>
      <c r="D38" s="115">
        <f t="shared" si="9"/>
        <v>0.12855849999999999</v>
      </c>
      <c r="E38" s="116">
        <f t="shared" si="7"/>
        <v>3.5445414999999998</v>
      </c>
      <c r="F38" s="117">
        <f t="shared" si="2"/>
        <v>3.5445414999999998</v>
      </c>
      <c r="G38" s="112"/>
      <c r="H38" s="118">
        <f t="shared" si="3"/>
        <v>9.8743377669580079E-3</v>
      </c>
      <c r="I38" s="118">
        <f t="shared" si="4"/>
        <v>9.874337766958007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</row>
    <row r="39" spans="1:21" ht="13" x14ac:dyDescent="0.3">
      <c r="A39" s="108">
        <v>682</v>
      </c>
      <c r="B39" s="108" t="s">
        <v>101</v>
      </c>
      <c r="C39" s="115">
        <f>VLOOKUP(A39,[2]Sheet1!$A:$B,2,FALSE)</f>
        <v>3.7570000000000001</v>
      </c>
      <c r="D39" s="115">
        <f t="shared" si="9"/>
        <v>0.13149500000000003</v>
      </c>
      <c r="E39" s="116">
        <f t="shared" si="7"/>
        <v>3.625505</v>
      </c>
      <c r="F39" s="117">
        <f t="shared" si="2"/>
        <v>3.625505</v>
      </c>
      <c r="G39" s="112"/>
      <c r="H39" s="118">
        <f t="shared" si="3"/>
        <v>9.6538275357502257E-3</v>
      </c>
      <c r="I39" s="118">
        <f t="shared" si="4"/>
        <v>9.6538275357502261</v>
      </c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</row>
    <row r="40" spans="1:21" ht="13" x14ac:dyDescent="0.3">
      <c r="A40" s="108">
        <v>985</v>
      </c>
      <c r="B40" s="108" t="s">
        <v>102</v>
      </c>
      <c r="C40" s="115">
        <f>VLOOKUP(A40,[2]Sheet1!$A:$B,2,FALSE)</f>
        <v>3.7566999999999999</v>
      </c>
      <c r="D40" s="115">
        <f t="shared" si="9"/>
        <v>0.1314845</v>
      </c>
      <c r="E40" s="116">
        <f t="shared" si="7"/>
        <v>3.6252154999999999</v>
      </c>
      <c r="F40" s="117">
        <f t="shared" si="2"/>
        <v>3.6252154999999999</v>
      </c>
      <c r="G40" s="112"/>
      <c r="H40" s="118">
        <f t="shared" si="3"/>
        <v>9.6545984645602378E-3</v>
      </c>
      <c r="I40" s="118">
        <f t="shared" si="4"/>
        <v>9.6545984645602374</v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</row>
    <row r="41" spans="1:21" ht="13" x14ac:dyDescent="0.3">
      <c r="A41" s="108">
        <v>458</v>
      </c>
      <c r="B41" s="108" t="s">
        <v>103</v>
      </c>
      <c r="C41" s="115">
        <f>VLOOKUP(A41,[2]Sheet1!$A:$B,2,FALSE)</f>
        <v>4.1040000000000001</v>
      </c>
      <c r="D41" s="115">
        <f t="shared" si="9"/>
        <v>0.14364000000000002</v>
      </c>
      <c r="E41" s="116">
        <f t="shared" si="7"/>
        <v>3.9603600000000001</v>
      </c>
      <c r="F41" s="117">
        <f t="shared" si="2"/>
        <v>3.9603600000000001</v>
      </c>
      <c r="G41" s="112"/>
      <c r="H41" s="118">
        <f t="shared" si="3"/>
        <v>8.8375804219818499E-3</v>
      </c>
      <c r="I41" s="118">
        <f t="shared" si="4"/>
        <v>8.8375804219818495</v>
      </c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</row>
    <row r="42" spans="1:21" ht="13" x14ac:dyDescent="0.3">
      <c r="A42" s="108">
        <v>598</v>
      </c>
      <c r="B42" s="108" t="s">
        <v>104</v>
      </c>
      <c r="C42" s="115">
        <f>VLOOKUP(A42,[2]Sheet1!$A:$B,2,FALSE)</f>
        <v>4.4111159999999998</v>
      </c>
      <c r="D42" s="115">
        <f t="shared" si="9"/>
        <v>0.15438905999999999</v>
      </c>
      <c r="E42" s="116">
        <f t="shared" si="7"/>
        <v>4.2567269400000001</v>
      </c>
      <c r="F42" s="117">
        <f t="shared" si="2"/>
        <v>4.2567269400000001</v>
      </c>
      <c r="G42" s="112"/>
      <c r="H42" s="118">
        <f t="shared" si="3"/>
        <v>8.2222798157684795E-3</v>
      </c>
      <c r="I42" s="118">
        <f t="shared" si="4"/>
        <v>8.2222798157684789</v>
      </c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</row>
    <row r="43" spans="1:21" ht="13" x14ac:dyDescent="0.3">
      <c r="A43" s="108">
        <v>946</v>
      </c>
      <c r="B43" s="108" t="s">
        <v>105</v>
      </c>
      <c r="C43" s="115">
        <f>VLOOKUP(A43,[2]Sheet1!$A:$B,2,FALSE)</f>
        <v>4.5667999999999997</v>
      </c>
      <c r="D43" s="115">
        <f>C43*0.04</f>
        <v>0.182672</v>
      </c>
      <c r="E43" s="116">
        <f t="shared" si="7"/>
        <v>4.3841279999999996</v>
      </c>
      <c r="F43" s="117">
        <f t="shared" si="2"/>
        <v>4.3841279999999996</v>
      </c>
      <c r="G43" s="112"/>
      <c r="H43" s="118">
        <f t="shared" si="3"/>
        <v>9.1238212023006804E-3</v>
      </c>
      <c r="I43" s="118">
        <f t="shared" si="4"/>
        <v>9.1238212023006806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</row>
    <row r="44" spans="1:21" ht="13" x14ac:dyDescent="0.3">
      <c r="A44" s="108">
        <v>986</v>
      </c>
      <c r="B44" s="108" t="s">
        <v>106</v>
      </c>
      <c r="C44" s="115">
        <f>VLOOKUP(A44,[2]Sheet1!$A:$B,2,FALSE)</f>
        <v>5.1158000000000001</v>
      </c>
      <c r="D44" s="115">
        <f t="shared" ref="D44:D57" si="10">C44*0.04</f>
        <v>0.20463200000000001</v>
      </c>
      <c r="E44" s="116">
        <f t="shared" si="7"/>
        <v>4.911168</v>
      </c>
      <c r="F44" s="117">
        <f t="shared" si="2"/>
        <v>4.911168</v>
      </c>
      <c r="G44" s="112"/>
      <c r="H44" s="118">
        <f t="shared" si="3"/>
        <v>8.1447020342207688E-3</v>
      </c>
      <c r="I44" s="118">
        <f t="shared" si="4"/>
        <v>8.144702034220769</v>
      </c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5" spans="1:21" ht="13" x14ac:dyDescent="0.3">
      <c r="A45" s="108">
        <v>434</v>
      </c>
      <c r="B45" s="108" t="s">
        <v>107</v>
      </c>
      <c r="C45" s="115">
        <f>VLOOKUP(A45,[2]Sheet1!$A:$B,2,FALSE)</f>
        <v>6.3783393000000004</v>
      </c>
      <c r="D45" s="115">
        <f t="shared" si="10"/>
        <v>0.25513357200000003</v>
      </c>
      <c r="E45" s="116">
        <f t="shared" si="7"/>
        <v>6.1232057280000003</v>
      </c>
      <c r="F45" s="117">
        <f t="shared" si="2"/>
        <v>6.1232057280000003</v>
      </c>
      <c r="G45" s="112"/>
      <c r="H45" s="118">
        <f t="shared" si="3"/>
        <v>6.532525898499425E-3</v>
      </c>
      <c r="I45" s="118">
        <f t="shared" si="4"/>
        <v>6.5325258984994248</v>
      </c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</row>
    <row r="46" spans="1:21" ht="13" x14ac:dyDescent="0.3">
      <c r="A46" s="108">
        <v>208</v>
      </c>
      <c r="B46" s="108" t="s">
        <v>108</v>
      </c>
      <c r="C46" s="115">
        <f>VLOOKUP(A46,[2]Sheet1!$A:$B,2,FALSE)</f>
        <v>6.5006000000000004</v>
      </c>
      <c r="D46" s="115">
        <f t="shared" si="10"/>
        <v>0.26002400000000003</v>
      </c>
      <c r="E46" s="116">
        <f t="shared" si="7"/>
        <v>6.2405760000000008</v>
      </c>
      <c r="F46" s="117">
        <f t="shared" si="2"/>
        <v>6.2405760000000008</v>
      </c>
      <c r="G46" s="112"/>
      <c r="H46" s="118">
        <f t="shared" si="3"/>
        <v>6.4096647488949554E-3</v>
      </c>
      <c r="I46" s="118">
        <f t="shared" si="4"/>
        <v>6.4096647488949552</v>
      </c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</row>
    <row r="47" spans="1:21" ht="13" x14ac:dyDescent="0.3">
      <c r="A47" s="108">
        <v>780</v>
      </c>
      <c r="B47" s="108" t="s">
        <v>109</v>
      </c>
      <c r="C47" s="115">
        <f>VLOOKUP(A47,[2]Sheet1!$A:$B,2,FALSE)</f>
        <v>6.7417502000000002</v>
      </c>
      <c r="D47" s="115">
        <f t="shared" si="10"/>
        <v>0.26967000800000002</v>
      </c>
      <c r="E47" s="116">
        <f t="shared" si="7"/>
        <v>6.472080192</v>
      </c>
      <c r="F47" s="117">
        <f t="shared" si="2"/>
        <v>6.472080192</v>
      </c>
      <c r="G47" s="112"/>
      <c r="H47" s="118">
        <f t="shared" si="3"/>
        <v>6.1803931368840659E-3</v>
      </c>
      <c r="I47" s="118">
        <f t="shared" si="4"/>
        <v>6.1803931368840654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</row>
    <row r="48" spans="1:21" ht="13" x14ac:dyDescent="0.3">
      <c r="A48" s="108">
        <v>156</v>
      </c>
      <c r="B48" s="108" t="s">
        <v>110</v>
      </c>
      <c r="C48" s="115">
        <f>VLOOKUP(A48,[2]Sheet1!$A:$B,2,FALSE)</f>
        <v>6.7553999999999998</v>
      </c>
      <c r="D48" s="115">
        <f t="shared" si="10"/>
        <v>0.27021600000000001</v>
      </c>
      <c r="E48" s="116">
        <f t="shared" si="7"/>
        <v>6.4851840000000003</v>
      </c>
      <c r="F48" s="117">
        <f t="shared" si="2"/>
        <v>6.4851840000000003</v>
      </c>
      <c r="G48" s="112"/>
      <c r="H48" s="118">
        <f t="shared" si="3"/>
        <v>6.1679051820272279E-3</v>
      </c>
      <c r="I48" s="118">
        <f t="shared" si="4"/>
        <v>6.1679051820272282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</row>
    <row r="49" spans="1:21" ht="13" x14ac:dyDescent="0.3">
      <c r="A49" s="108">
        <v>320</v>
      </c>
      <c r="B49" s="108" t="s">
        <v>111</v>
      </c>
      <c r="C49" s="115">
        <f>VLOOKUP(A49,[2]Sheet1!$A:$B,2,FALSE)</f>
        <v>7.638941</v>
      </c>
      <c r="D49" s="115">
        <f t="shared" si="10"/>
        <v>0.30555764000000002</v>
      </c>
      <c r="E49" s="116">
        <f t="shared" si="7"/>
        <v>7.33338336</v>
      </c>
      <c r="F49" s="117">
        <f t="shared" si="2"/>
        <v>7.33338336</v>
      </c>
      <c r="G49" s="112"/>
      <c r="H49" s="118">
        <f t="shared" si="3"/>
        <v>5.4545082448819449E-3</v>
      </c>
      <c r="I49" s="118">
        <f t="shared" si="4"/>
        <v>5.4545082448819446</v>
      </c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</row>
    <row r="50" spans="1:21" ht="13" x14ac:dyDescent="0.3">
      <c r="A50" s="108">
        <v>90</v>
      </c>
      <c r="B50" s="108" t="s">
        <v>112</v>
      </c>
      <c r="C50" s="115">
        <f>VLOOKUP(A50,[2]Sheet1!$A:$B,2,FALSE)</f>
        <v>8.0261089999999999</v>
      </c>
      <c r="D50" s="115">
        <f t="shared" si="10"/>
        <v>0.32104436000000003</v>
      </c>
      <c r="E50" s="116">
        <f t="shared" si="7"/>
        <v>7.7050646399999998</v>
      </c>
      <c r="F50" s="117">
        <f t="shared" si="2"/>
        <v>7.7050646399999998</v>
      </c>
      <c r="G50" s="112"/>
      <c r="H50" s="118">
        <f t="shared" si="3"/>
        <v>5.1913905812476097E-3</v>
      </c>
      <c r="I50" s="118">
        <f t="shared" si="4"/>
        <v>5.1913905812476093</v>
      </c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3" x14ac:dyDescent="0.3">
      <c r="A51" s="108">
        <v>344</v>
      </c>
      <c r="B51" s="108" t="s">
        <v>113</v>
      </c>
      <c r="C51" s="115">
        <f>VLOOKUP(A51,[2]Sheet1!$A:$B,2,FALSE)</f>
        <v>7.8438999999999997</v>
      </c>
      <c r="D51" s="115">
        <f t="shared" si="10"/>
        <v>0.31375599999999998</v>
      </c>
      <c r="E51" s="116">
        <f t="shared" si="7"/>
        <v>7.5301439999999999</v>
      </c>
      <c r="F51" s="117">
        <f t="shared" si="2"/>
        <v>7.5301439999999999</v>
      </c>
      <c r="G51" s="112"/>
      <c r="H51" s="118">
        <f t="shared" si="3"/>
        <v>5.3119834096134189E-3</v>
      </c>
      <c r="I51" s="118">
        <f t="shared" si="4"/>
        <v>5.3119834096134184</v>
      </c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</row>
    <row r="52" spans="1:21" ht="13" x14ac:dyDescent="0.3">
      <c r="A52" s="108">
        <v>446</v>
      </c>
      <c r="B52" s="108" t="s">
        <v>114</v>
      </c>
      <c r="C52" s="115">
        <f>VLOOKUP(A52,[2]Sheet1!$A:$B,2,FALSE)</f>
        <v>8.0909999999999993</v>
      </c>
      <c r="D52" s="115">
        <f t="shared" si="10"/>
        <v>0.32363999999999998</v>
      </c>
      <c r="E52" s="116">
        <f t="shared" si="7"/>
        <v>7.7673599999999992</v>
      </c>
      <c r="F52" s="117">
        <f t="shared" si="2"/>
        <v>7.7673599999999992</v>
      </c>
      <c r="G52" s="112"/>
      <c r="H52" s="118">
        <f t="shared" si="3"/>
        <v>5.1497548716681191E-3</v>
      </c>
      <c r="I52" s="118">
        <f t="shared" si="4"/>
        <v>5.1497548716681187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</row>
    <row r="53" spans="1:21" ht="13" x14ac:dyDescent="0.3">
      <c r="A53" s="108">
        <v>222</v>
      </c>
      <c r="B53" s="108" t="s">
        <v>115</v>
      </c>
      <c r="C53" s="115">
        <f>VLOOKUP(A53,[2]Sheet1!$A:$B,2,FALSE)</f>
        <v>8.75</v>
      </c>
      <c r="D53" s="115">
        <f t="shared" si="10"/>
        <v>0.35000000000000003</v>
      </c>
      <c r="E53" s="116">
        <f t="shared" si="7"/>
        <v>8.4</v>
      </c>
      <c r="F53" s="117">
        <f t="shared" si="2"/>
        <v>8.4</v>
      </c>
      <c r="G53" s="112"/>
      <c r="H53" s="118">
        <f t="shared" si="3"/>
        <v>4.7619047619047589E-3</v>
      </c>
      <c r="I53" s="118">
        <f t="shared" si="4"/>
        <v>4.7619047619047592</v>
      </c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</row>
    <row r="54" spans="1:21" ht="13" x14ac:dyDescent="0.3">
      <c r="A54" s="108">
        <v>972</v>
      </c>
      <c r="B54" s="108" t="s">
        <v>116</v>
      </c>
      <c r="C54" s="115">
        <f>VLOOKUP(A54,[2]Sheet1!$A:$B,2,FALSE)</f>
        <v>9.2459000000000007</v>
      </c>
      <c r="D54" s="115">
        <f t="shared" si="10"/>
        <v>0.36983600000000005</v>
      </c>
      <c r="E54" s="116">
        <f t="shared" si="7"/>
        <v>8.8760640000000013</v>
      </c>
      <c r="F54" s="117">
        <f t="shared" si="2"/>
        <v>8.8760640000000013</v>
      </c>
      <c r="G54" s="112"/>
      <c r="H54" s="118">
        <f t="shared" si="3"/>
        <v>4.5065019810582585E-3</v>
      </c>
      <c r="I54" s="118">
        <f t="shared" si="4"/>
        <v>4.5065019810582587</v>
      </c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</row>
    <row r="55" spans="1:21" ht="13" x14ac:dyDescent="0.3">
      <c r="A55" s="108">
        <v>504</v>
      </c>
      <c r="B55" s="108" t="s">
        <v>117</v>
      </c>
      <c r="C55" s="115">
        <f>VLOOKUP(A55,[2]Sheet1!$A:$B,2,FALSE)</f>
        <v>9.3224999999999998</v>
      </c>
      <c r="D55" s="115">
        <f t="shared" si="10"/>
        <v>0.37290000000000001</v>
      </c>
      <c r="E55" s="116">
        <f t="shared" si="7"/>
        <v>8.9496000000000002</v>
      </c>
      <c r="F55" s="117">
        <f t="shared" si="2"/>
        <v>8.9496000000000002</v>
      </c>
      <c r="G55" s="112"/>
      <c r="H55" s="118">
        <f t="shared" si="3"/>
        <v>4.4694734960221555E-3</v>
      </c>
      <c r="I55" s="118">
        <f t="shared" si="4"/>
        <v>4.4694734960221556</v>
      </c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3" x14ac:dyDescent="0.3">
      <c r="A56" s="108">
        <v>578</v>
      </c>
      <c r="B56" s="108" t="s">
        <v>118</v>
      </c>
      <c r="C56" s="115">
        <f>VLOOKUP(A56,[2]Sheet1!$A:$B,2,FALSE)</f>
        <v>9.5879999999999992</v>
      </c>
      <c r="D56" s="115">
        <f t="shared" si="10"/>
        <v>0.38351999999999997</v>
      </c>
      <c r="E56" s="116">
        <f t="shared" si="7"/>
        <v>9.2044799999999984</v>
      </c>
      <c r="F56" s="117">
        <f t="shared" si="2"/>
        <v>9.2044799999999984</v>
      </c>
      <c r="G56" s="112"/>
      <c r="H56" s="118">
        <f t="shared" si="3"/>
        <v>4.3457099151717471E-3</v>
      </c>
      <c r="I56" s="118">
        <f t="shared" si="4"/>
        <v>4.3457099151717475</v>
      </c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</row>
    <row r="57" spans="1:21" ht="13" x14ac:dyDescent="0.3">
      <c r="A57" s="108">
        <v>752</v>
      </c>
      <c r="B57" s="108" t="s">
        <v>119</v>
      </c>
      <c r="C57" s="115">
        <f>VLOOKUP(A57,[2]Sheet1!$A:$B,2,FALSE)</f>
        <v>9.6027000000000005</v>
      </c>
      <c r="D57" s="115">
        <f t="shared" si="10"/>
        <v>0.384108</v>
      </c>
      <c r="E57" s="116">
        <f t="shared" si="7"/>
        <v>9.218592000000001</v>
      </c>
      <c r="F57" s="117">
        <f t="shared" si="2"/>
        <v>9.218592000000001</v>
      </c>
      <c r="G57" s="112"/>
      <c r="H57" s="118">
        <f t="shared" si="3"/>
        <v>4.3390574178789887E-3</v>
      </c>
      <c r="I57" s="118">
        <f t="shared" si="4"/>
        <v>4.3390574178789887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</row>
    <row r="58" spans="1:21" ht="13" x14ac:dyDescent="0.3">
      <c r="A58" s="108">
        <v>68</v>
      </c>
      <c r="B58" s="108" t="s">
        <v>120</v>
      </c>
      <c r="C58" s="115">
        <f>VLOOKUP(A58,[2]Sheet1!$A:$B,2,FALSE)</f>
        <v>12.13</v>
      </c>
      <c r="D58" s="115">
        <f>C58*0.045</f>
        <v>0.54585000000000006</v>
      </c>
      <c r="E58" s="116">
        <f t="shared" si="7"/>
        <v>11.584150000000001</v>
      </c>
      <c r="F58" s="117">
        <f t="shared" si="2"/>
        <v>11.584150000000001</v>
      </c>
      <c r="G58" s="112"/>
      <c r="H58" s="118">
        <f t="shared" si="3"/>
        <v>3.8846182067739099E-3</v>
      </c>
      <c r="I58" s="118">
        <f t="shared" si="4"/>
        <v>3.8846182067739097</v>
      </c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</row>
    <row r="59" spans="1:21" ht="13" x14ac:dyDescent="0.3">
      <c r="A59" s="108">
        <v>936</v>
      </c>
      <c r="B59" s="108" t="s">
        <v>121</v>
      </c>
      <c r="C59" s="115">
        <f>VLOOKUP(A59,[2]Sheet1!$A:$B,2,FALSE)</f>
        <v>11.73</v>
      </c>
      <c r="D59" s="115">
        <f t="shared" ref="D59:D69" si="11">C59*0.045</f>
        <v>0.52785000000000004</v>
      </c>
      <c r="E59" s="116">
        <f t="shared" si="7"/>
        <v>11.20215</v>
      </c>
      <c r="F59" s="117">
        <f t="shared" si="2"/>
        <v>11.20215</v>
      </c>
      <c r="G59" s="112"/>
      <c r="H59" s="118">
        <f t="shared" si="3"/>
        <v>4.0170860058113822E-3</v>
      </c>
      <c r="I59" s="118">
        <f t="shared" si="4"/>
        <v>4.0170860058113824</v>
      </c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3" x14ac:dyDescent="0.3">
      <c r="A60" s="108">
        <v>72</v>
      </c>
      <c r="B60" s="108" t="s">
        <v>122</v>
      </c>
      <c r="C60" s="115">
        <f>VLOOKUP(A60,[2]Sheet1!$A:$B,2,FALSE)</f>
        <v>13.580965000000001</v>
      </c>
      <c r="D60" s="115">
        <f t="shared" si="11"/>
        <v>0.61114342499999996</v>
      </c>
      <c r="E60" s="116">
        <f t="shared" si="7"/>
        <v>12.969821575000001</v>
      </c>
      <c r="F60" s="117">
        <f t="shared" si="2"/>
        <v>12.969821575000001</v>
      </c>
      <c r="G60" s="112"/>
      <c r="H60" s="118">
        <f t="shared" si="3"/>
        <v>3.4695928343948662E-3</v>
      </c>
      <c r="I60" s="118">
        <f t="shared" si="4"/>
        <v>3.4695928343948661</v>
      </c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</row>
    <row r="61" spans="1:21" ht="13" x14ac:dyDescent="0.3">
      <c r="A61" s="108">
        <v>690</v>
      </c>
      <c r="B61" s="108" t="s">
        <v>123</v>
      </c>
      <c r="C61" s="115">
        <f>VLOOKUP(A61,[2]Sheet1!$A:$B,2,FALSE)</f>
        <v>14.1991005</v>
      </c>
      <c r="D61" s="115">
        <f t="shared" si="11"/>
        <v>0.63895952249999999</v>
      </c>
      <c r="E61" s="116">
        <f t="shared" si="7"/>
        <v>13.5601409775</v>
      </c>
      <c r="F61" s="117">
        <f t="shared" si="2"/>
        <v>13.5601409775</v>
      </c>
      <c r="G61" s="112"/>
      <c r="H61" s="118">
        <f t="shared" si="3"/>
        <v>3.3185495692609202E-3</v>
      </c>
      <c r="I61" s="118">
        <f t="shared" si="4"/>
        <v>3.3185495692609202</v>
      </c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3" x14ac:dyDescent="0.3">
      <c r="A62" s="108">
        <v>462</v>
      </c>
      <c r="B62" s="108" t="s">
        <v>124</v>
      </c>
      <c r="C62" s="115">
        <f>VLOOKUP(A62,[2]Sheet1!$A:$B,2,FALSE)</f>
        <v>15.42</v>
      </c>
      <c r="D62" s="115">
        <f t="shared" si="11"/>
        <v>0.69389999999999996</v>
      </c>
      <c r="E62" s="116">
        <f t="shared" si="7"/>
        <v>14.726100000000001</v>
      </c>
      <c r="F62" s="117">
        <f t="shared" si="2"/>
        <v>14.726100000000001</v>
      </c>
      <c r="G62" s="112"/>
      <c r="H62" s="118">
        <f t="shared" si="3"/>
        <v>3.0557988876891984E-3</v>
      </c>
      <c r="I62" s="118">
        <f t="shared" si="4"/>
        <v>3.0557988876891984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</row>
    <row r="63" spans="1:21" ht="13" x14ac:dyDescent="0.3">
      <c r="A63" s="108">
        <v>748</v>
      </c>
      <c r="B63" s="108" t="s">
        <v>125</v>
      </c>
      <c r="C63" s="115">
        <f>VLOOKUP(A63,[2]Sheet1!$A:$B,2,FALSE)</f>
        <v>16.557700000000001</v>
      </c>
      <c r="D63" s="115">
        <f t="shared" si="11"/>
        <v>0.74509650000000005</v>
      </c>
      <c r="E63" s="116">
        <f t="shared" si="7"/>
        <v>15.8126035</v>
      </c>
      <c r="F63" s="117">
        <f t="shared" si="2"/>
        <v>15.8126035</v>
      </c>
      <c r="G63" s="112"/>
      <c r="H63" s="118">
        <f t="shared" si="3"/>
        <v>2.845831175112945E-3</v>
      </c>
      <c r="I63" s="118">
        <f t="shared" si="4"/>
        <v>2.845831175112945</v>
      </c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13" x14ac:dyDescent="0.3">
      <c r="A64" s="108">
        <v>426</v>
      </c>
      <c r="B64" s="108" t="s">
        <v>126</v>
      </c>
      <c r="C64" s="115">
        <f>VLOOKUP(A64,[2]Sheet1!$A:$B,2,FALSE)</f>
        <v>16.557700000000001</v>
      </c>
      <c r="D64" s="115">
        <f t="shared" si="11"/>
        <v>0.74509650000000005</v>
      </c>
      <c r="E64" s="116">
        <f t="shared" si="7"/>
        <v>15.8126035</v>
      </c>
      <c r="F64" s="117">
        <f t="shared" si="2"/>
        <v>15.8126035</v>
      </c>
      <c r="G64" s="112"/>
      <c r="H64" s="118">
        <f t="shared" si="3"/>
        <v>2.845831175112945E-3</v>
      </c>
      <c r="I64" s="118">
        <f t="shared" si="4"/>
        <v>2.845831175112945</v>
      </c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</row>
    <row r="65" spans="1:21" ht="13" x14ac:dyDescent="0.3">
      <c r="A65" s="108">
        <v>710</v>
      </c>
      <c r="B65" s="108" t="s">
        <v>127</v>
      </c>
      <c r="C65" s="115">
        <f>VLOOKUP(A65,[2]Sheet1!$A:$B,2,FALSE)</f>
        <v>16.564</v>
      </c>
      <c r="D65" s="115">
        <f t="shared" si="11"/>
        <v>0.74537999999999993</v>
      </c>
      <c r="E65" s="116">
        <f t="shared" si="7"/>
        <v>15.818619999999999</v>
      </c>
      <c r="F65" s="117">
        <f t="shared" si="2"/>
        <v>15.818619999999999</v>
      </c>
      <c r="G65" s="112"/>
      <c r="H65" s="118">
        <f t="shared" si="3"/>
        <v>2.844748783395773E-3</v>
      </c>
      <c r="I65" s="118">
        <f t="shared" si="4"/>
        <v>2.8447487833957732</v>
      </c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13" x14ac:dyDescent="0.3">
      <c r="A66" s="108">
        <v>516</v>
      </c>
      <c r="B66" s="108" t="s">
        <v>128</v>
      </c>
      <c r="C66" s="115">
        <f>VLOOKUP(A66,[2]Sheet1!$A:$B,2,FALSE)</f>
        <v>16.564</v>
      </c>
      <c r="D66" s="115">
        <f t="shared" si="11"/>
        <v>0.74537999999999993</v>
      </c>
      <c r="E66" s="116">
        <f t="shared" si="7"/>
        <v>15.818619999999999</v>
      </c>
      <c r="F66" s="117">
        <f t="shared" si="2"/>
        <v>15.818619999999999</v>
      </c>
      <c r="G66" s="112"/>
      <c r="H66" s="118">
        <f t="shared" si="3"/>
        <v>2.844748783395773E-3</v>
      </c>
      <c r="I66" s="118">
        <f t="shared" si="4"/>
        <v>2.8447487833957732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</row>
    <row r="67" spans="1:21" ht="13" x14ac:dyDescent="0.3">
      <c r="A67" s="108">
        <v>484</v>
      </c>
      <c r="B67" s="108" t="s">
        <v>129</v>
      </c>
      <c r="C67" s="115">
        <f>VLOOKUP(A67,[2]Sheet1!$A:$B,2,FALSE)</f>
        <v>17.331700000000001</v>
      </c>
      <c r="D67" s="115">
        <f t="shared" si="11"/>
        <v>0.77992650000000008</v>
      </c>
      <c r="E67" s="116">
        <f t="shared" si="7"/>
        <v>16.551773500000003</v>
      </c>
      <c r="F67" s="117">
        <f t="shared" ref="F67:F130" si="12">E67</f>
        <v>16.551773500000003</v>
      </c>
      <c r="G67" s="112"/>
      <c r="H67" s="118">
        <f t="shared" ref="H67:H130" si="13">(1/E67)-(1/C67)</f>
        <v>2.7187418919187092E-3</v>
      </c>
      <c r="I67" s="118">
        <f t="shared" ref="I67:I130" si="14">H67*1000</f>
        <v>2.7187418919187092</v>
      </c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</row>
    <row r="68" spans="1:21" ht="13" x14ac:dyDescent="0.3">
      <c r="A68" s="108">
        <v>498</v>
      </c>
      <c r="B68" s="108" t="s">
        <v>130</v>
      </c>
      <c r="C68" s="115">
        <f>VLOOKUP(A68,[2]Sheet1!$A:$B,2,FALSE)</f>
        <v>17.442646</v>
      </c>
      <c r="D68" s="115">
        <f t="shared" si="11"/>
        <v>0.78491906999999994</v>
      </c>
      <c r="E68" s="116">
        <f t="shared" si="7"/>
        <v>16.657726929999999</v>
      </c>
      <c r="F68" s="117">
        <f t="shared" si="12"/>
        <v>16.657726929999999</v>
      </c>
      <c r="G68" s="112"/>
      <c r="H68" s="118">
        <f t="shared" si="13"/>
        <v>2.7014490145685216E-3</v>
      </c>
      <c r="I68" s="118">
        <f t="shared" si="14"/>
        <v>2.7014490145685217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3" x14ac:dyDescent="0.3">
      <c r="A69" s="108">
        <v>967</v>
      </c>
      <c r="B69" s="108" t="s">
        <v>131</v>
      </c>
      <c r="C69" s="115">
        <f>VLOOKUP(A69,[2]Sheet1!$A:$B,2,FALSE)</f>
        <v>18.803163999999999</v>
      </c>
      <c r="D69" s="115">
        <f t="shared" si="11"/>
        <v>0.84614237999999997</v>
      </c>
      <c r="E69" s="116">
        <f t="shared" si="7"/>
        <v>17.957021619999999</v>
      </c>
      <c r="F69" s="117">
        <f t="shared" si="12"/>
        <v>17.957021619999999</v>
      </c>
      <c r="G69" s="112"/>
      <c r="H69" s="118">
        <f t="shared" si="13"/>
        <v>2.5059835061890384E-3</v>
      </c>
      <c r="I69" s="118">
        <f t="shared" si="14"/>
        <v>2.5059835061890383</v>
      </c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</row>
    <row r="70" spans="1:21" ht="13" x14ac:dyDescent="0.3">
      <c r="A70" s="108">
        <v>203</v>
      </c>
      <c r="B70" s="108" t="s">
        <v>132</v>
      </c>
      <c r="C70" s="115">
        <f>VLOOKUP(A70,[2]Sheet1!$A:$B,2,FALSE)</f>
        <v>21.076000000000001</v>
      </c>
      <c r="D70" s="115">
        <f>C70*0.05</f>
        <v>1.0538000000000001</v>
      </c>
      <c r="E70" s="116">
        <f t="shared" si="7"/>
        <v>20.022200000000002</v>
      </c>
      <c r="F70" s="117">
        <f t="shared" si="12"/>
        <v>20.022200000000002</v>
      </c>
      <c r="G70" s="112"/>
      <c r="H70" s="118">
        <f t="shared" si="13"/>
        <v>2.4972280768347094E-3</v>
      </c>
      <c r="I70" s="118">
        <f t="shared" si="14"/>
        <v>2.4972280768347095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3" x14ac:dyDescent="0.3">
      <c r="A71" s="108">
        <v>930</v>
      </c>
      <c r="B71" s="108" t="s">
        <v>133</v>
      </c>
      <c r="C71" s="115">
        <f>VLOOKUP(A71,[2]Sheet1!$A:$B,2,FALSE)</f>
        <v>21.504750999999999</v>
      </c>
      <c r="D71" s="115">
        <f t="shared" ref="D71:D134" si="15">C71*0.05</f>
        <v>1.07523755</v>
      </c>
      <c r="E71" s="116">
        <f t="shared" si="7"/>
        <v>20.429513449999998</v>
      </c>
      <c r="F71" s="117">
        <f t="shared" si="12"/>
        <v>20.429513449999998</v>
      </c>
      <c r="G71" s="112"/>
      <c r="H71" s="118">
        <f t="shared" si="13"/>
        <v>2.4474395889247172E-3</v>
      </c>
      <c r="I71" s="118">
        <f t="shared" si="14"/>
        <v>2.4474395889247171</v>
      </c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</row>
    <row r="72" spans="1:21" ht="13" x14ac:dyDescent="0.3">
      <c r="A72" s="108">
        <v>925</v>
      </c>
      <c r="B72" s="108" t="s">
        <v>134</v>
      </c>
      <c r="C72" s="115">
        <f>VLOOKUP(A72,[2]Sheet1!$A:$B,2,FALSE)</f>
        <v>22.7713</v>
      </c>
      <c r="D72" s="115">
        <f t="shared" si="15"/>
        <v>1.138565</v>
      </c>
      <c r="E72" s="116">
        <f t="shared" si="7"/>
        <v>21.632735</v>
      </c>
      <c r="F72" s="117">
        <f t="shared" si="12"/>
        <v>21.632735</v>
      </c>
      <c r="G72" s="112"/>
      <c r="H72" s="118">
        <f t="shared" si="13"/>
        <v>2.311312000077663E-3</v>
      </c>
      <c r="I72" s="118">
        <f t="shared" si="14"/>
        <v>2.3113120000776628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13" x14ac:dyDescent="0.3">
      <c r="A73" s="108">
        <v>192</v>
      </c>
      <c r="B73" s="108" t="s">
        <v>135</v>
      </c>
      <c r="C73" s="115">
        <f>VLOOKUP(A73,[2]Sheet1!$A:$B,2,FALSE)</f>
        <v>24</v>
      </c>
      <c r="D73" s="115">
        <f t="shared" si="15"/>
        <v>1.2000000000000002</v>
      </c>
      <c r="E73" s="116">
        <f t="shared" si="7"/>
        <v>22.8</v>
      </c>
      <c r="F73" s="117">
        <f t="shared" si="12"/>
        <v>22.8</v>
      </c>
      <c r="G73" s="112"/>
      <c r="H73" s="118">
        <f t="shared" si="13"/>
        <v>2.1929824561403508E-3</v>
      </c>
      <c r="I73" s="118">
        <f t="shared" si="14"/>
        <v>2.1929824561403506</v>
      </c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3" x14ac:dyDescent="0.3">
      <c r="A74" s="108">
        <v>340</v>
      </c>
      <c r="B74" s="108" t="s">
        <v>136</v>
      </c>
      <c r="C74" s="115">
        <f>VLOOKUP(A74,[2]Sheet1!$A:$B,2,FALSE)</f>
        <v>26.838744999999999</v>
      </c>
      <c r="D74" s="115">
        <f t="shared" si="15"/>
        <v>1.34193725</v>
      </c>
      <c r="E74" s="116">
        <f t="shared" si="7"/>
        <v>25.496807749999999</v>
      </c>
      <c r="F74" s="117">
        <f t="shared" si="12"/>
        <v>25.496807749999999</v>
      </c>
      <c r="G74" s="112"/>
      <c r="H74" s="118">
        <f t="shared" si="13"/>
        <v>1.9610298077413213E-3</v>
      </c>
      <c r="I74" s="118">
        <f t="shared" si="14"/>
        <v>1.9610298077413213</v>
      </c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</row>
    <row r="75" spans="1:21" ht="13" x14ac:dyDescent="0.3">
      <c r="A75" s="108">
        <v>901</v>
      </c>
      <c r="B75" s="108" t="s">
        <v>137</v>
      </c>
      <c r="C75" s="115">
        <f>VLOOKUP(A75,[2]Sheet1!$A:$B,2,FALSE)</f>
        <v>32.398000000000003</v>
      </c>
      <c r="D75" s="115">
        <f t="shared" si="15"/>
        <v>1.6199000000000003</v>
      </c>
      <c r="E75" s="116">
        <f t="shared" si="7"/>
        <v>30.778100000000002</v>
      </c>
      <c r="F75" s="117">
        <f t="shared" si="12"/>
        <v>30.778100000000002</v>
      </c>
      <c r="G75" s="112"/>
      <c r="H75" s="118">
        <f t="shared" si="13"/>
        <v>1.6245317287291901E-3</v>
      </c>
      <c r="I75" s="118">
        <f t="shared" si="14"/>
        <v>1.62453172872919</v>
      </c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</row>
    <row r="76" spans="1:21" ht="13" x14ac:dyDescent="0.3">
      <c r="A76" s="108">
        <v>764</v>
      </c>
      <c r="B76" s="108" t="s">
        <v>138</v>
      </c>
      <c r="C76" s="115">
        <f>VLOOKUP(A76,[2]Sheet1!$A:$B,2,FALSE)</f>
        <v>33.5</v>
      </c>
      <c r="D76" s="115">
        <f t="shared" si="15"/>
        <v>1.675</v>
      </c>
      <c r="E76" s="116">
        <f t="shared" si="7"/>
        <v>31.824999999999999</v>
      </c>
      <c r="F76" s="117">
        <f t="shared" si="12"/>
        <v>31.824999999999999</v>
      </c>
      <c r="G76" s="112"/>
      <c r="H76" s="118">
        <f t="shared" si="13"/>
        <v>1.5710919088766685E-3</v>
      </c>
      <c r="I76" s="118">
        <f t="shared" si="14"/>
        <v>1.5710919088766686</v>
      </c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</row>
    <row r="77" spans="1:21" ht="13" x14ac:dyDescent="0.3">
      <c r="A77" s="108">
        <v>558</v>
      </c>
      <c r="B77" s="108" t="s">
        <v>139</v>
      </c>
      <c r="C77" s="115">
        <f>VLOOKUP(A77,[2]Sheet1!$A:$B,2,FALSE)</f>
        <v>36.662219999999998</v>
      </c>
      <c r="D77" s="115">
        <f t="shared" si="15"/>
        <v>1.8331109999999999</v>
      </c>
      <c r="E77" s="116">
        <f t="shared" si="7"/>
        <v>34.829108999999995</v>
      </c>
      <c r="F77" s="117">
        <f t="shared" si="12"/>
        <v>34.829108999999995</v>
      </c>
      <c r="G77" s="112"/>
      <c r="H77" s="118">
        <f t="shared" si="13"/>
        <v>1.4355807953628681E-3</v>
      </c>
      <c r="I77" s="118">
        <f t="shared" si="14"/>
        <v>1.4355807953628681</v>
      </c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</row>
    <row r="78" spans="1:21" ht="13" x14ac:dyDescent="0.3">
      <c r="A78" s="108">
        <v>968</v>
      </c>
      <c r="B78" s="108" t="s">
        <v>140</v>
      </c>
      <c r="C78" s="115">
        <f>VLOOKUP(A78,[2]Sheet1!$A:$B,2,FALSE)</f>
        <v>38.166164000000002</v>
      </c>
      <c r="D78" s="115">
        <f t="shared" si="15"/>
        <v>1.9083082000000002</v>
      </c>
      <c r="E78" s="116">
        <f t="shared" ref="E78:E141" si="16">C78-D78</f>
        <v>36.257855800000002</v>
      </c>
      <c r="F78" s="117">
        <f t="shared" si="12"/>
        <v>36.257855800000002</v>
      </c>
      <c r="G78" s="112"/>
      <c r="H78" s="118">
        <f t="shared" si="13"/>
        <v>1.3790114968684937E-3</v>
      </c>
      <c r="I78" s="118">
        <f t="shared" si="14"/>
        <v>1.3790114968684937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</row>
    <row r="79" spans="1:21" ht="13" x14ac:dyDescent="0.3">
      <c r="A79" s="108">
        <v>929</v>
      </c>
      <c r="B79" s="108" t="s">
        <v>141</v>
      </c>
      <c r="C79" s="115">
        <f>VLOOKUP(A79,[2]Sheet1!$A:$B,2,FALSE)</f>
        <v>40.143169999999998</v>
      </c>
      <c r="D79" s="115">
        <f t="shared" si="15"/>
        <v>2.0071585000000001</v>
      </c>
      <c r="E79" s="116">
        <f t="shared" si="16"/>
        <v>38.136011499999995</v>
      </c>
      <c r="F79" s="117">
        <f t="shared" si="12"/>
        <v>38.136011499999995</v>
      </c>
      <c r="G79" s="112"/>
      <c r="H79" s="118">
        <f t="shared" si="13"/>
        <v>1.3110967307108159E-3</v>
      </c>
      <c r="I79" s="118">
        <f t="shared" si="14"/>
        <v>1.3110967307108159</v>
      </c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13" x14ac:dyDescent="0.3">
      <c r="A80" s="108">
        <v>858</v>
      </c>
      <c r="B80" s="108" t="s">
        <v>142</v>
      </c>
      <c r="C80" s="115">
        <f>VLOOKUP(A80,[2]Sheet1!$A:$B,2,FALSE)</f>
        <v>40.229999999999997</v>
      </c>
      <c r="D80" s="115">
        <f t="shared" si="15"/>
        <v>2.0114999999999998</v>
      </c>
      <c r="E80" s="116">
        <f t="shared" si="16"/>
        <v>38.218499999999999</v>
      </c>
      <c r="F80" s="117">
        <f t="shared" si="12"/>
        <v>38.218499999999999</v>
      </c>
      <c r="G80" s="112"/>
      <c r="H80" s="118">
        <f t="shared" si="13"/>
        <v>1.30826693878619E-3</v>
      </c>
      <c r="I80" s="118">
        <f t="shared" si="14"/>
        <v>1.30826693878619</v>
      </c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3" x14ac:dyDescent="0.3">
      <c r="A81" s="108">
        <v>980</v>
      </c>
      <c r="B81" s="108" t="s">
        <v>143</v>
      </c>
      <c r="C81" s="115">
        <f>VLOOKUP(A81,[2]Sheet1!$A:$B,2,FALSE)</f>
        <v>44.748800000000003</v>
      </c>
      <c r="D81" s="115">
        <f t="shared" si="15"/>
        <v>2.2374400000000003</v>
      </c>
      <c r="E81" s="116">
        <f t="shared" si="16"/>
        <v>42.511360000000003</v>
      </c>
      <c r="F81" s="117">
        <f t="shared" si="12"/>
        <v>42.511360000000003</v>
      </c>
      <c r="G81" s="112"/>
      <c r="H81" s="118">
        <f t="shared" si="13"/>
        <v>1.1761562085993021E-3</v>
      </c>
      <c r="I81" s="118">
        <f t="shared" si="14"/>
        <v>1.176156208599302</v>
      </c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</row>
    <row r="82" spans="1:21" ht="13" x14ac:dyDescent="0.3">
      <c r="A82" s="108">
        <v>949</v>
      </c>
      <c r="B82" s="108" t="s">
        <v>144</v>
      </c>
      <c r="C82" s="115">
        <f>VLOOKUP(A82,[2]Sheet1!$A:$B,2,FALSE)</f>
        <v>48.195599999999999</v>
      </c>
      <c r="D82" s="115">
        <f t="shared" si="15"/>
        <v>2.40978</v>
      </c>
      <c r="E82" s="116">
        <f t="shared" si="16"/>
        <v>45.785820000000001</v>
      </c>
      <c r="F82" s="117">
        <f t="shared" si="12"/>
        <v>45.785820000000001</v>
      </c>
      <c r="G82" s="112"/>
      <c r="H82" s="118">
        <f t="shared" si="13"/>
        <v>1.09204116034178E-3</v>
      </c>
      <c r="I82" s="118">
        <f t="shared" si="14"/>
        <v>1.0920411603417799</v>
      </c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</row>
    <row r="83" spans="1:21" ht="13" x14ac:dyDescent="0.3">
      <c r="A83" s="108">
        <v>480</v>
      </c>
      <c r="B83" s="108" t="s">
        <v>145</v>
      </c>
      <c r="C83" s="115">
        <f>VLOOKUP(A83,[2]Sheet1!$A:$B,2,FALSE)</f>
        <v>47.635100000000001</v>
      </c>
      <c r="D83" s="115">
        <f t="shared" si="15"/>
        <v>2.3817550000000001</v>
      </c>
      <c r="E83" s="116">
        <f t="shared" si="16"/>
        <v>45.253345000000003</v>
      </c>
      <c r="F83" s="117">
        <f t="shared" si="12"/>
        <v>45.253345000000003</v>
      </c>
      <c r="G83" s="112"/>
      <c r="H83" s="118">
        <f t="shared" si="13"/>
        <v>1.1048906992400243E-3</v>
      </c>
      <c r="I83" s="118">
        <f t="shared" si="14"/>
        <v>1.1048906992400243</v>
      </c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3" x14ac:dyDescent="0.3">
      <c r="A84" s="108">
        <v>818</v>
      </c>
      <c r="B84" s="108" t="s">
        <v>146</v>
      </c>
      <c r="C84" s="115">
        <f>VLOOKUP(A84,[2]Sheet1!$A:$B,2,FALSE)</f>
        <v>50.325375000000001</v>
      </c>
      <c r="D84" s="115">
        <f t="shared" si="15"/>
        <v>2.5162687500000001</v>
      </c>
      <c r="E84" s="116">
        <f t="shared" si="16"/>
        <v>47.809106249999999</v>
      </c>
      <c r="F84" s="117">
        <f t="shared" si="12"/>
        <v>47.809106249999999</v>
      </c>
      <c r="G84" s="112"/>
      <c r="H84" s="118">
        <f t="shared" si="13"/>
        <v>1.045825867117104E-3</v>
      </c>
      <c r="I84" s="118">
        <f t="shared" si="14"/>
        <v>1.0458258671171041</v>
      </c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</row>
    <row r="85" spans="1:21" ht="13" x14ac:dyDescent="0.3">
      <c r="A85" s="108">
        <v>807</v>
      </c>
      <c r="B85" s="108" t="s">
        <v>147</v>
      </c>
      <c r="C85" s="115">
        <f>VLOOKUP(A85,[2]Sheet1!$A:$B,2,FALSE)</f>
        <v>53.5426</v>
      </c>
      <c r="D85" s="115">
        <f t="shared" si="15"/>
        <v>2.67713</v>
      </c>
      <c r="E85" s="116">
        <f t="shared" si="16"/>
        <v>50.865470000000002</v>
      </c>
      <c r="F85" s="117">
        <f t="shared" si="12"/>
        <v>50.865470000000002</v>
      </c>
      <c r="G85" s="112"/>
      <c r="H85" s="118">
        <f t="shared" si="13"/>
        <v>9.8298511740872382E-4</v>
      </c>
      <c r="I85" s="118">
        <f t="shared" si="14"/>
        <v>0.98298511740872385</v>
      </c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</row>
    <row r="86" spans="1:21" ht="13" x14ac:dyDescent="0.3">
      <c r="A86" s="108">
        <v>214</v>
      </c>
      <c r="B86" s="108" t="s">
        <v>148</v>
      </c>
      <c r="C86" s="115">
        <f>VLOOKUP(A86,[2]Sheet1!$A:$B,2,FALSE)</f>
        <v>58.311095999999999</v>
      </c>
      <c r="D86" s="115">
        <f t="shared" si="15"/>
        <v>2.9155548000000002</v>
      </c>
      <c r="E86" s="116">
        <f t="shared" si="16"/>
        <v>55.395541199999997</v>
      </c>
      <c r="F86" s="117">
        <f t="shared" si="12"/>
        <v>55.395541199999997</v>
      </c>
      <c r="G86" s="112"/>
      <c r="H86" s="118">
        <f t="shared" si="13"/>
        <v>9.0259972042659731E-4</v>
      </c>
      <c r="I86" s="118">
        <f t="shared" si="14"/>
        <v>0.90259972042659731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1:21" ht="13" x14ac:dyDescent="0.3">
      <c r="A87" s="108">
        <v>608</v>
      </c>
      <c r="B87" s="108" t="s">
        <v>149</v>
      </c>
      <c r="C87" s="115">
        <f>VLOOKUP(A87,[2]Sheet1!$A:$B,2,FALSE)</f>
        <v>61.255000000000003</v>
      </c>
      <c r="D87" s="115">
        <f t="shared" si="15"/>
        <v>3.0627500000000003</v>
      </c>
      <c r="E87" s="116">
        <f t="shared" si="16"/>
        <v>58.192250000000001</v>
      </c>
      <c r="F87" s="117">
        <f t="shared" si="12"/>
        <v>58.192250000000001</v>
      </c>
      <c r="G87" s="112"/>
      <c r="H87" s="118">
        <f t="shared" si="13"/>
        <v>8.5922094436974294E-4</v>
      </c>
      <c r="I87" s="118">
        <f t="shared" si="14"/>
        <v>0.85922094436974294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3" x14ac:dyDescent="0.3">
      <c r="A88" s="108">
        <v>943</v>
      </c>
      <c r="B88" s="108" t="s">
        <v>150</v>
      </c>
      <c r="C88" s="115">
        <f>VLOOKUP(A88,[2]Sheet1!$A:$B,2,FALSE)</f>
        <v>63.993606999999997</v>
      </c>
      <c r="D88" s="115">
        <f t="shared" si="15"/>
        <v>3.19968035</v>
      </c>
      <c r="E88" s="116">
        <f t="shared" si="16"/>
        <v>60.793926649999996</v>
      </c>
      <c r="F88" s="117">
        <f t="shared" si="12"/>
        <v>60.793926649999996</v>
      </c>
      <c r="G88" s="112"/>
      <c r="H88" s="118">
        <f t="shared" si="13"/>
        <v>8.2245057615471656E-4</v>
      </c>
      <c r="I88" s="118">
        <f t="shared" si="14"/>
        <v>0.82245057615471651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</row>
    <row r="89" spans="1:21" ht="13" x14ac:dyDescent="0.3">
      <c r="A89" s="108">
        <v>971</v>
      </c>
      <c r="B89" s="108" t="s">
        <v>151</v>
      </c>
      <c r="C89" s="115">
        <f>VLOOKUP(A89,[2]Sheet1!$A:$B,2,FALSE)</f>
        <v>65.871796000000003</v>
      </c>
      <c r="D89" s="115">
        <f t="shared" si="15"/>
        <v>3.2935898000000003</v>
      </c>
      <c r="E89" s="116">
        <f t="shared" si="16"/>
        <v>62.578206200000004</v>
      </c>
      <c r="F89" s="117">
        <f t="shared" si="12"/>
        <v>62.578206200000004</v>
      </c>
      <c r="G89" s="112"/>
      <c r="H89" s="118">
        <f t="shared" si="13"/>
        <v>7.9900021167433367E-4</v>
      </c>
      <c r="I89" s="118">
        <f t="shared" si="14"/>
        <v>0.79900021167433366</v>
      </c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</row>
    <row r="90" spans="1:21" ht="13" x14ac:dyDescent="0.3">
      <c r="A90" s="108">
        <v>270</v>
      </c>
      <c r="B90" s="108" t="s">
        <v>152</v>
      </c>
      <c r="C90" s="115">
        <f>VLOOKUP(A90,[2]Sheet1!$A:$B,2,FALSE)</f>
        <v>71.990004999999996</v>
      </c>
      <c r="D90" s="115">
        <f t="shared" si="15"/>
        <v>3.5995002500000002</v>
      </c>
      <c r="E90" s="116">
        <f t="shared" si="16"/>
        <v>68.390504749999991</v>
      </c>
      <c r="F90" s="117">
        <f t="shared" si="12"/>
        <v>68.390504749999991</v>
      </c>
      <c r="G90" s="112"/>
      <c r="H90" s="118">
        <f t="shared" si="13"/>
        <v>7.310956423376893E-4</v>
      </c>
      <c r="I90" s="118">
        <f t="shared" si="14"/>
        <v>0.73109564233768931</v>
      </c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</row>
    <row r="91" spans="1:21" ht="13" x14ac:dyDescent="0.3">
      <c r="A91" s="108">
        <v>643</v>
      </c>
      <c r="B91" s="108" t="s">
        <v>153</v>
      </c>
      <c r="C91" s="115">
        <f>VLOOKUP(A91,[2]Sheet1!$A:$B,2,FALSE)</f>
        <v>81.379499999999993</v>
      </c>
      <c r="D91" s="115">
        <f t="shared" si="15"/>
        <v>4.068975</v>
      </c>
      <c r="E91" s="116">
        <f t="shared" si="16"/>
        <v>77.310524999999998</v>
      </c>
      <c r="F91" s="117">
        <f t="shared" si="12"/>
        <v>77.310524999999998</v>
      </c>
      <c r="G91" s="112"/>
      <c r="H91" s="118">
        <f t="shared" si="13"/>
        <v>6.4674247135173418E-4</v>
      </c>
      <c r="I91" s="118">
        <f t="shared" si="14"/>
        <v>0.64674247135173424</v>
      </c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3" x14ac:dyDescent="0.3">
      <c r="A92" s="108">
        <v>8</v>
      </c>
      <c r="B92" s="108" t="s">
        <v>154</v>
      </c>
      <c r="C92" s="115">
        <f>VLOOKUP(A92,[2]Sheet1!$A:$B,2,FALSE)</f>
        <v>81.25</v>
      </c>
      <c r="D92" s="115">
        <f t="shared" si="15"/>
        <v>4.0625</v>
      </c>
      <c r="E92" s="116">
        <f t="shared" si="16"/>
        <v>77.1875</v>
      </c>
      <c r="F92" s="117">
        <f t="shared" si="12"/>
        <v>77.1875</v>
      </c>
      <c r="G92" s="112"/>
      <c r="H92" s="118">
        <f t="shared" si="13"/>
        <v>6.4777327935222617E-4</v>
      </c>
      <c r="I92" s="118">
        <f t="shared" si="14"/>
        <v>0.64777327935222617</v>
      </c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</row>
    <row r="93" spans="1:21" ht="13" x14ac:dyDescent="0.3">
      <c r="A93" s="108">
        <v>417</v>
      </c>
      <c r="B93" s="108" t="s">
        <v>155</v>
      </c>
      <c r="C93" s="115">
        <f>VLOOKUP(A93,[2]Sheet1!$A:$B,2,FALSE)</f>
        <v>87.45</v>
      </c>
      <c r="D93" s="115">
        <f t="shared" si="15"/>
        <v>4.3725000000000005</v>
      </c>
      <c r="E93" s="116">
        <f t="shared" si="16"/>
        <v>83.077500000000001</v>
      </c>
      <c r="F93" s="117">
        <f t="shared" si="12"/>
        <v>83.077500000000001</v>
      </c>
      <c r="G93" s="112"/>
      <c r="H93" s="118">
        <f t="shared" si="13"/>
        <v>6.0184767235412807E-4</v>
      </c>
      <c r="I93" s="118">
        <f t="shared" si="14"/>
        <v>0.60184767235412806</v>
      </c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3" x14ac:dyDescent="0.3">
      <c r="A94" s="108">
        <v>64</v>
      </c>
      <c r="B94" s="108" t="s">
        <v>156</v>
      </c>
      <c r="C94" s="115">
        <f>VLOOKUP(A94,[2]Sheet1!$A:$B,2,FALSE)</f>
        <v>95.387505000000004</v>
      </c>
      <c r="D94" s="115">
        <f t="shared" si="15"/>
        <v>4.7693752500000004</v>
      </c>
      <c r="E94" s="116">
        <f t="shared" si="16"/>
        <v>90.618129750000008</v>
      </c>
      <c r="F94" s="117">
        <f t="shared" si="12"/>
        <v>90.618129750000008</v>
      </c>
      <c r="G94" s="112"/>
      <c r="H94" s="118">
        <f t="shared" si="13"/>
        <v>5.5176596711873672E-4</v>
      </c>
      <c r="I94" s="118">
        <f t="shared" si="14"/>
        <v>0.55176596711873671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3" x14ac:dyDescent="0.3">
      <c r="A95" s="108">
        <v>356</v>
      </c>
      <c r="B95" s="108" t="s">
        <v>157</v>
      </c>
      <c r="C95" s="115">
        <f>VLOOKUP(A95,[2]Sheet1!$A:$B,2,FALSE)</f>
        <v>95.397499999999994</v>
      </c>
      <c r="D95" s="115">
        <f t="shared" si="15"/>
        <v>4.7698749999999999</v>
      </c>
      <c r="E95" s="116">
        <f t="shared" si="16"/>
        <v>90.627624999999995</v>
      </c>
      <c r="F95" s="117">
        <f t="shared" si="12"/>
        <v>90.627624999999995</v>
      </c>
      <c r="G95" s="112"/>
      <c r="H95" s="118">
        <f t="shared" si="13"/>
        <v>5.517081574188884E-4</v>
      </c>
      <c r="I95" s="118">
        <f t="shared" si="14"/>
        <v>0.55170815741888846</v>
      </c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</row>
    <row r="96" spans="1:21" ht="13" x14ac:dyDescent="0.3">
      <c r="A96" s="108">
        <v>132</v>
      </c>
      <c r="B96" s="108" t="s">
        <v>158</v>
      </c>
      <c r="C96" s="115">
        <f>VLOOKUP(A96,[2]Sheet1!$A:$B,2,FALSE)</f>
        <v>95.874210000000005</v>
      </c>
      <c r="D96" s="115">
        <f t="shared" si="15"/>
        <v>4.7937105000000004</v>
      </c>
      <c r="E96" s="116">
        <f t="shared" si="16"/>
        <v>91.080499500000002</v>
      </c>
      <c r="F96" s="117">
        <f t="shared" si="12"/>
        <v>91.080499500000002</v>
      </c>
      <c r="G96" s="112"/>
      <c r="H96" s="118">
        <f t="shared" si="13"/>
        <v>5.4896492964446285E-4</v>
      </c>
      <c r="I96" s="118">
        <f t="shared" si="14"/>
        <v>0.54896492964446286</v>
      </c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</row>
    <row r="97" spans="1:21" ht="13" x14ac:dyDescent="0.3">
      <c r="A97" s="108">
        <v>941</v>
      </c>
      <c r="B97" s="108" t="s">
        <v>159</v>
      </c>
      <c r="C97" s="115">
        <f>VLOOKUP(A97,[2]Sheet1!$A:$B,2,FALSE)</f>
        <v>101.92</v>
      </c>
      <c r="D97" s="115">
        <f t="shared" si="15"/>
        <v>5.0960000000000001</v>
      </c>
      <c r="E97" s="116">
        <f t="shared" si="16"/>
        <v>96.823999999999998</v>
      </c>
      <c r="F97" s="117">
        <f t="shared" si="12"/>
        <v>96.823999999999998</v>
      </c>
      <c r="G97" s="112"/>
      <c r="H97" s="118">
        <f t="shared" si="13"/>
        <v>5.1640089234074142E-4</v>
      </c>
      <c r="I97" s="118">
        <f t="shared" si="14"/>
        <v>0.51640089234074138</v>
      </c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</row>
    <row r="98" spans="1:21" ht="13" x14ac:dyDescent="0.3">
      <c r="A98" s="108">
        <v>953</v>
      </c>
      <c r="B98" s="108" t="s">
        <v>160</v>
      </c>
      <c r="C98" s="115">
        <f>VLOOKUP(A98,[2]Sheet1!$A:$B,2,FALSE)</f>
        <v>103.7576</v>
      </c>
      <c r="D98" s="115">
        <f t="shared" si="15"/>
        <v>5.1878799999999998</v>
      </c>
      <c r="E98" s="116">
        <f t="shared" si="16"/>
        <v>98.56971999999999</v>
      </c>
      <c r="F98" s="117">
        <f t="shared" si="12"/>
        <v>98.56971999999999</v>
      </c>
      <c r="G98" s="112"/>
      <c r="H98" s="118">
        <f t="shared" si="13"/>
        <v>5.0725516923452729E-4</v>
      </c>
      <c r="I98" s="118">
        <f t="shared" si="14"/>
        <v>0.50725516923452729</v>
      </c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</row>
    <row r="99" spans="1:21" ht="13" x14ac:dyDescent="0.3">
      <c r="A99" s="108">
        <v>548</v>
      </c>
      <c r="B99" s="108" t="s">
        <v>161</v>
      </c>
      <c r="C99" s="115">
        <f>VLOOKUP(A99,[2]Sheet1!$A:$B,2,FALSE)</f>
        <v>117.976</v>
      </c>
      <c r="D99" s="115">
        <f t="shared" si="15"/>
        <v>5.8988000000000005</v>
      </c>
      <c r="E99" s="116">
        <f t="shared" si="16"/>
        <v>112.0772</v>
      </c>
      <c r="F99" s="117">
        <f t="shared" si="12"/>
        <v>112.0772</v>
      </c>
      <c r="G99" s="112"/>
      <c r="H99" s="118">
        <f t="shared" si="13"/>
        <v>4.4612106655055571E-4</v>
      </c>
      <c r="I99" s="118">
        <f t="shared" si="14"/>
        <v>0.44612106655055572</v>
      </c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</row>
    <row r="100" spans="1:21" ht="13" x14ac:dyDescent="0.3">
      <c r="A100" s="108">
        <v>760</v>
      </c>
      <c r="B100" s="108" t="s">
        <v>162</v>
      </c>
      <c r="C100" s="115">
        <f>VLOOKUP(A100,[2]Sheet1!$A:$B,2,FALSE)</f>
        <v>122</v>
      </c>
      <c r="D100" s="115">
        <f t="shared" si="15"/>
        <v>6.1000000000000005</v>
      </c>
      <c r="E100" s="116">
        <f t="shared" si="16"/>
        <v>115.9</v>
      </c>
      <c r="F100" s="117">
        <f t="shared" si="12"/>
        <v>115.9</v>
      </c>
      <c r="G100" s="112"/>
      <c r="H100" s="118">
        <f t="shared" si="13"/>
        <v>4.31406384814495E-4</v>
      </c>
      <c r="I100" s="118">
        <f t="shared" si="14"/>
        <v>0.431406384814495</v>
      </c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</row>
    <row r="101" spans="1:21" ht="13" x14ac:dyDescent="0.3">
      <c r="A101" s="108">
        <v>50</v>
      </c>
      <c r="B101" s="108" t="s">
        <v>163</v>
      </c>
      <c r="C101" s="115">
        <f>VLOOKUP(A101,[2]Sheet1!$A:$B,2,FALSE)</f>
        <v>123.96999</v>
      </c>
      <c r="D101" s="115">
        <f t="shared" si="15"/>
        <v>6.1984995000000005</v>
      </c>
      <c r="E101" s="116">
        <f t="shared" si="16"/>
        <v>117.7714905</v>
      </c>
      <c r="F101" s="117">
        <f t="shared" si="12"/>
        <v>117.7714905</v>
      </c>
      <c r="G101" s="112"/>
      <c r="H101" s="118">
        <f t="shared" si="13"/>
        <v>4.2455096549873401E-4</v>
      </c>
      <c r="I101" s="118">
        <f t="shared" si="14"/>
        <v>0.424550965498734</v>
      </c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</row>
    <row r="102" spans="1:21" ht="13" x14ac:dyDescent="0.3">
      <c r="A102" s="108">
        <v>352</v>
      </c>
      <c r="B102" s="108" t="s">
        <v>164</v>
      </c>
      <c r="C102" s="115">
        <f>VLOOKUP(A102,[2]Sheet1!$A:$B,2,FALSE)</f>
        <v>124.16</v>
      </c>
      <c r="D102" s="115">
        <f t="shared" si="15"/>
        <v>6.2080000000000002</v>
      </c>
      <c r="E102" s="116">
        <f t="shared" si="16"/>
        <v>117.952</v>
      </c>
      <c r="F102" s="117">
        <f t="shared" si="12"/>
        <v>117.952</v>
      </c>
      <c r="G102" s="112"/>
      <c r="H102" s="118">
        <f t="shared" si="13"/>
        <v>4.2390124796527241E-4</v>
      </c>
      <c r="I102" s="118">
        <f t="shared" si="14"/>
        <v>0.4239012479652724</v>
      </c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</row>
    <row r="103" spans="1:21" ht="13" x14ac:dyDescent="0.3">
      <c r="A103" s="108">
        <v>404</v>
      </c>
      <c r="B103" s="108" t="s">
        <v>165</v>
      </c>
      <c r="C103" s="115">
        <f>VLOOKUP(A103,[2]Sheet1!$A:$B,2,FALSE)</f>
        <v>129.31461999999999</v>
      </c>
      <c r="D103" s="115">
        <f t="shared" si="15"/>
        <v>6.4657309999999999</v>
      </c>
      <c r="E103" s="116">
        <f t="shared" si="16"/>
        <v>122.84888899999999</v>
      </c>
      <c r="F103" s="117">
        <f t="shared" si="12"/>
        <v>122.84888899999999</v>
      </c>
      <c r="G103" s="112"/>
      <c r="H103" s="118">
        <f t="shared" si="13"/>
        <v>4.07004087761835E-4</v>
      </c>
      <c r="I103" s="118">
        <f t="shared" si="14"/>
        <v>0.407004087761835</v>
      </c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</row>
    <row r="104" spans="1:21" ht="13" x14ac:dyDescent="0.3">
      <c r="A104" s="108">
        <v>332</v>
      </c>
      <c r="B104" s="108" t="s">
        <v>166</v>
      </c>
      <c r="C104" s="115">
        <f>VLOOKUP(A104,[2]Sheet1!$A:$B,2,FALSE)</f>
        <v>131.16030000000001</v>
      </c>
      <c r="D104" s="115">
        <f t="shared" si="15"/>
        <v>6.558015000000001</v>
      </c>
      <c r="E104" s="116">
        <f t="shared" si="16"/>
        <v>124.60228500000001</v>
      </c>
      <c r="F104" s="117">
        <f t="shared" si="12"/>
        <v>124.60228500000001</v>
      </c>
      <c r="G104" s="112"/>
      <c r="H104" s="118">
        <f t="shared" si="13"/>
        <v>4.0127675026184299E-4</v>
      </c>
      <c r="I104" s="118">
        <f t="shared" si="14"/>
        <v>0.40127675026184301</v>
      </c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</row>
    <row r="105" spans="1:21" ht="13" x14ac:dyDescent="0.3">
      <c r="A105" s="108">
        <v>12</v>
      </c>
      <c r="B105" s="108" t="s">
        <v>167</v>
      </c>
      <c r="C105" s="115">
        <f>VLOOKUP(A105,[2]Sheet1!$A:$B,2,FALSE)</f>
        <v>133.1003</v>
      </c>
      <c r="D105" s="115">
        <f t="shared" si="15"/>
        <v>6.6550150000000006</v>
      </c>
      <c r="E105" s="116">
        <f t="shared" si="16"/>
        <v>126.445285</v>
      </c>
      <c r="F105" s="117">
        <f t="shared" si="12"/>
        <v>126.445285</v>
      </c>
      <c r="G105" s="112"/>
      <c r="H105" s="118">
        <f t="shared" si="13"/>
        <v>3.9542795130716006E-4</v>
      </c>
      <c r="I105" s="118">
        <f t="shared" si="14"/>
        <v>0.39542795130716007</v>
      </c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</row>
    <row r="106" spans="1:21" ht="13" x14ac:dyDescent="0.3">
      <c r="A106" s="108">
        <v>524</v>
      </c>
      <c r="B106" s="108" t="s">
        <v>168</v>
      </c>
      <c r="C106" s="115">
        <f>VLOOKUP(A106,[2]Sheet1!$A:$B,2,FALSE)</f>
        <v>152.636</v>
      </c>
      <c r="D106" s="115">
        <f t="shared" si="15"/>
        <v>7.6318000000000001</v>
      </c>
      <c r="E106" s="116">
        <f t="shared" si="16"/>
        <v>145.0042</v>
      </c>
      <c r="F106" s="117">
        <f t="shared" si="12"/>
        <v>145.0042</v>
      </c>
      <c r="G106" s="112"/>
      <c r="H106" s="118">
        <f t="shared" si="13"/>
        <v>3.4481759838680525E-4</v>
      </c>
      <c r="I106" s="118">
        <f t="shared" si="14"/>
        <v>0.34481759838680526</v>
      </c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</row>
    <row r="107" spans="1:21" ht="13" x14ac:dyDescent="0.3">
      <c r="A107" s="108">
        <v>388</v>
      </c>
      <c r="B107" s="108" t="s">
        <v>169</v>
      </c>
      <c r="C107" s="115">
        <f>VLOOKUP(A107,[2]Sheet1!$A:$B,2,FALSE)</f>
        <v>158.57688999999999</v>
      </c>
      <c r="D107" s="115">
        <f t="shared" si="15"/>
        <v>7.9288445000000003</v>
      </c>
      <c r="E107" s="116">
        <f t="shared" si="16"/>
        <v>150.64804549999999</v>
      </c>
      <c r="F107" s="117">
        <f t="shared" si="12"/>
        <v>150.64804549999999</v>
      </c>
      <c r="G107" s="112"/>
      <c r="H107" s="118">
        <f t="shared" si="13"/>
        <v>3.3189942713196356E-4</v>
      </c>
      <c r="I107" s="118">
        <f t="shared" si="14"/>
        <v>0.33189942713196358</v>
      </c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</row>
    <row r="108" spans="1:21" ht="13" x14ac:dyDescent="0.3">
      <c r="A108" s="108">
        <v>230</v>
      </c>
      <c r="B108" s="108" t="s">
        <v>170</v>
      </c>
      <c r="C108" s="115">
        <f>VLOOKUP(A108,[2]Sheet1!$A:$B,2,FALSE)</f>
        <v>160.9727</v>
      </c>
      <c r="D108" s="115">
        <f t="shared" si="15"/>
        <v>8.0486350000000009</v>
      </c>
      <c r="E108" s="116">
        <f t="shared" si="16"/>
        <v>152.92406500000001</v>
      </c>
      <c r="F108" s="117">
        <f t="shared" si="12"/>
        <v>152.92406500000001</v>
      </c>
      <c r="G108" s="112"/>
      <c r="H108" s="118">
        <f t="shared" si="13"/>
        <v>3.2695965804989575E-4</v>
      </c>
      <c r="I108" s="118">
        <f t="shared" si="14"/>
        <v>0.32695965804989574</v>
      </c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</row>
    <row r="109" spans="1:21" ht="13" x14ac:dyDescent="0.3">
      <c r="A109" s="108">
        <v>392</v>
      </c>
      <c r="B109" s="108" t="s">
        <v>171</v>
      </c>
      <c r="C109" s="115">
        <f>VLOOKUP(A109,[2]Sheet1!$A:$B,2,FALSE)</f>
        <v>157.98000999999999</v>
      </c>
      <c r="D109" s="115">
        <f t="shared" si="15"/>
        <v>7.8990004999999996</v>
      </c>
      <c r="E109" s="116">
        <f t="shared" si="16"/>
        <v>150.08100949999999</v>
      </c>
      <c r="F109" s="117">
        <f t="shared" si="12"/>
        <v>150.08100949999999</v>
      </c>
      <c r="G109" s="112"/>
      <c r="H109" s="118">
        <f t="shared" si="13"/>
        <v>3.3315340939254513E-4</v>
      </c>
      <c r="I109" s="118">
        <f t="shared" si="14"/>
        <v>0.33315340939254512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</row>
    <row r="110" spans="1:21" ht="13" x14ac:dyDescent="0.3">
      <c r="A110" s="108">
        <v>262</v>
      </c>
      <c r="B110" s="108" t="s">
        <v>172</v>
      </c>
      <c r="C110" s="115">
        <f>VLOOKUP(A110,[2]Sheet1!$A:$B,2,FALSE)</f>
        <v>177.8</v>
      </c>
      <c r="D110" s="115">
        <f t="shared" si="15"/>
        <v>8.89</v>
      </c>
      <c r="E110" s="116">
        <f t="shared" si="16"/>
        <v>168.91000000000003</v>
      </c>
      <c r="F110" s="117">
        <f t="shared" si="12"/>
        <v>168.91000000000003</v>
      </c>
      <c r="G110" s="112"/>
      <c r="H110" s="118">
        <f t="shared" si="13"/>
        <v>2.960156296252436E-4</v>
      </c>
      <c r="I110" s="118">
        <f t="shared" si="14"/>
        <v>0.29601562962524358</v>
      </c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3" x14ac:dyDescent="0.3">
      <c r="A111" s="108">
        <v>430</v>
      </c>
      <c r="B111" s="108" t="s">
        <v>173</v>
      </c>
      <c r="C111" s="115">
        <f>VLOOKUP(A111,[2]Sheet1!$A:$B,2,FALSE)</f>
        <v>180.73464999999999</v>
      </c>
      <c r="D111" s="115">
        <f t="shared" si="15"/>
        <v>9.0367324999999994</v>
      </c>
      <c r="E111" s="116">
        <f t="shared" si="16"/>
        <v>171.69791749999999</v>
      </c>
      <c r="F111" s="117">
        <f t="shared" si="12"/>
        <v>171.69791749999999</v>
      </c>
      <c r="G111" s="112"/>
      <c r="H111" s="118">
        <f t="shared" si="13"/>
        <v>2.9120912313919042E-4</v>
      </c>
      <c r="I111" s="118">
        <f t="shared" si="14"/>
        <v>0.29120912313919045</v>
      </c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1" ht="13" x14ac:dyDescent="0.3">
      <c r="A112" s="108">
        <v>328</v>
      </c>
      <c r="B112" s="108" t="s">
        <v>174</v>
      </c>
      <c r="C112" s="115">
        <f>VLOOKUP(A112,[2]Sheet1!$A:$B,2,FALSE)</f>
        <v>209.6481</v>
      </c>
      <c r="D112" s="115">
        <f t="shared" si="15"/>
        <v>10.482405</v>
      </c>
      <c r="E112" s="116">
        <f t="shared" si="16"/>
        <v>199.165695</v>
      </c>
      <c r="F112" s="117">
        <f t="shared" si="12"/>
        <v>199.165695</v>
      </c>
      <c r="G112" s="112"/>
      <c r="H112" s="118">
        <f t="shared" si="13"/>
        <v>2.5104724987905225E-4</v>
      </c>
      <c r="I112" s="118">
        <f t="shared" si="14"/>
        <v>0.25104724987905225</v>
      </c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3" x14ac:dyDescent="0.3">
      <c r="A113" s="108">
        <v>586</v>
      </c>
      <c r="B113" s="108" t="s">
        <v>175</v>
      </c>
      <c r="C113" s="115">
        <f>VLOOKUP(A113,[2]Sheet1!$A:$B,2,FALSE)</f>
        <v>277.85000000000002</v>
      </c>
      <c r="D113" s="115">
        <f t="shared" si="15"/>
        <v>13.892500000000002</v>
      </c>
      <c r="E113" s="116">
        <f t="shared" si="16"/>
        <v>263.95750000000004</v>
      </c>
      <c r="F113" s="117">
        <f t="shared" si="12"/>
        <v>263.95750000000004</v>
      </c>
      <c r="G113" s="112"/>
      <c r="H113" s="118">
        <f t="shared" si="13"/>
        <v>1.8942443385772329E-4</v>
      </c>
      <c r="I113" s="118">
        <f t="shared" si="14"/>
        <v>0.18942443385772328</v>
      </c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</row>
    <row r="114" spans="1:21" ht="13" x14ac:dyDescent="0.3">
      <c r="A114" s="108">
        <v>348</v>
      </c>
      <c r="B114" s="108" t="s">
        <v>176</v>
      </c>
      <c r="C114" s="115">
        <f>VLOOKUP(A114,[2]Sheet1!$A:$B,2,FALSE)</f>
        <v>317.3</v>
      </c>
      <c r="D114" s="115">
        <f t="shared" si="15"/>
        <v>15.865000000000002</v>
      </c>
      <c r="E114" s="116">
        <f t="shared" si="16"/>
        <v>301.435</v>
      </c>
      <c r="F114" s="117">
        <f t="shared" si="12"/>
        <v>301.435</v>
      </c>
      <c r="G114" s="112"/>
      <c r="H114" s="118">
        <f t="shared" si="13"/>
        <v>1.6587323967024413E-4</v>
      </c>
      <c r="I114" s="118">
        <f t="shared" si="14"/>
        <v>0.16587323967024414</v>
      </c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13" x14ac:dyDescent="0.3">
      <c r="A115" s="108">
        <v>144</v>
      </c>
      <c r="B115" s="108" t="s">
        <v>177</v>
      </c>
      <c r="C115" s="115">
        <f>VLOOKUP(A115,[2]Sheet1!$A:$B,2,FALSE)</f>
        <v>335.69997999999998</v>
      </c>
      <c r="D115" s="115">
        <f t="shared" si="15"/>
        <v>16.784998999999999</v>
      </c>
      <c r="E115" s="116">
        <f t="shared" si="16"/>
        <v>318.91498100000001</v>
      </c>
      <c r="F115" s="117">
        <f t="shared" si="12"/>
        <v>318.91498100000001</v>
      </c>
      <c r="G115" s="112"/>
      <c r="H115" s="118">
        <f t="shared" si="13"/>
        <v>1.5678159691093294E-4</v>
      </c>
      <c r="I115" s="118">
        <f t="shared" si="14"/>
        <v>0.15678159691093294</v>
      </c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</row>
    <row r="116" spans="1:21" ht="13" x14ac:dyDescent="0.3">
      <c r="A116" s="108">
        <v>51</v>
      </c>
      <c r="B116" s="108" t="s">
        <v>178</v>
      </c>
      <c r="C116" s="115">
        <f>VLOOKUP(A116,[2]Sheet1!$A:$B,2,FALSE)</f>
        <v>366.63222999999999</v>
      </c>
      <c r="D116" s="115">
        <f t="shared" si="15"/>
        <v>18.331611500000001</v>
      </c>
      <c r="E116" s="116">
        <f t="shared" si="16"/>
        <v>348.30061849999998</v>
      </c>
      <c r="F116" s="117">
        <f t="shared" si="12"/>
        <v>348.30061849999998</v>
      </c>
      <c r="G116" s="112"/>
      <c r="H116" s="118">
        <f t="shared" si="13"/>
        <v>1.4355415220142654E-4</v>
      </c>
      <c r="I116" s="118">
        <f t="shared" si="14"/>
        <v>0.14355415220142653</v>
      </c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</row>
    <row r="117" spans="1:21" ht="13" x14ac:dyDescent="0.3">
      <c r="A117" s="108">
        <v>174</v>
      </c>
      <c r="B117" s="108" t="s">
        <v>179</v>
      </c>
      <c r="C117" s="115">
        <f>VLOOKUP(A117,[2]Sheet1!$A:$B,2,FALSE)</f>
        <v>427.76053000000002</v>
      </c>
      <c r="D117" s="115">
        <f t="shared" si="15"/>
        <v>21.388026500000002</v>
      </c>
      <c r="E117" s="116">
        <f t="shared" si="16"/>
        <v>406.37250349999999</v>
      </c>
      <c r="F117" s="117">
        <f t="shared" si="12"/>
        <v>406.37250349999999</v>
      </c>
      <c r="G117" s="112"/>
      <c r="H117" s="118">
        <f t="shared" si="13"/>
        <v>1.2303982077862229E-4</v>
      </c>
      <c r="I117" s="118">
        <f t="shared" si="14"/>
        <v>0.12303982077862229</v>
      </c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1" ht="13" x14ac:dyDescent="0.3">
      <c r="A118" s="108">
        <v>938</v>
      </c>
      <c r="B118" s="108" t="s">
        <v>180</v>
      </c>
      <c r="C118" s="115">
        <f>VLOOKUP(A118,[2]Sheet1!$A:$B,2,FALSE)</f>
        <v>447.62580000000003</v>
      </c>
      <c r="D118" s="115">
        <f t="shared" si="15"/>
        <v>22.381290000000003</v>
      </c>
      <c r="E118" s="116">
        <f t="shared" si="16"/>
        <v>425.24451000000005</v>
      </c>
      <c r="F118" s="117">
        <f t="shared" si="12"/>
        <v>425.24451000000005</v>
      </c>
      <c r="G118" s="112"/>
      <c r="H118" s="118">
        <f t="shared" si="13"/>
        <v>1.1757941331211981E-4</v>
      </c>
      <c r="I118" s="118">
        <f t="shared" si="14"/>
        <v>0.11757941331211981</v>
      </c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</row>
    <row r="119" spans="1:21" ht="13" x14ac:dyDescent="0.3">
      <c r="A119" s="108">
        <v>188</v>
      </c>
      <c r="B119" s="108" t="s">
        <v>181</v>
      </c>
      <c r="C119" s="115">
        <f>VLOOKUP(A119,[2]Sheet1!$A:$B,2,FALSE)</f>
        <v>458.55130000000003</v>
      </c>
      <c r="D119" s="115">
        <f t="shared" si="15"/>
        <v>22.927565000000001</v>
      </c>
      <c r="E119" s="116">
        <f t="shared" si="16"/>
        <v>435.62373500000001</v>
      </c>
      <c r="F119" s="117">
        <f t="shared" si="12"/>
        <v>435.62373500000001</v>
      </c>
      <c r="G119" s="112"/>
      <c r="H119" s="118">
        <f t="shared" si="13"/>
        <v>1.1477795166509952E-4</v>
      </c>
      <c r="I119" s="118">
        <f t="shared" si="14"/>
        <v>0.11477795166509952</v>
      </c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</row>
    <row r="120" spans="1:21" ht="13" x14ac:dyDescent="0.3">
      <c r="A120" s="108">
        <v>398</v>
      </c>
      <c r="B120" s="108" t="s">
        <v>182</v>
      </c>
      <c r="C120" s="115">
        <f>VLOOKUP(A120,[2]Sheet1!$A:$B,2,FALSE)</f>
        <v>472.29736000000003</v>
      </c>
      <c r="D120" s="115">
        <f t="shared" si="15"/>
        <v>23.614868000000001</v>
      </c>
      <c r="E120" s="116">
        <f t="shared" si="16"/>
        <v>448.68249200000002</v>
      </c>
      <c r="F120" s="117">
        <f t="shared" si="12"/>
        <v>448.68249200000002</v>
      </c>
      <c r="G120" s="112"/>
      <c r="H120" s="118">
        <f t="shared" si="13"/>
        <v>1.1143737696812104E-4</v>
      </c>
      <c r="I120" s="118">
        <f t="shared" si="14"/>
        <v>0.11143737696812103</v>
      </c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</row>
    <row r="121" spans="1:21" ht="13" x14ac:dyDescent="0.3">
      <c r="A121" s="108">
        <v>706</v>
      </c>
      <c r="B121" s="108" t="s">
        <v>183</v>
      </c>
      <c r="C121" s="115">
        <f>VLOOKUP(A121,[2]Sheet1!$A:$B,2,FALSE)</f>
        <v>572.35730000000001</v>
      </c>
      <c r="D121" s="115">
        <f t="shared" si="15"/>
        <v>28.617865000000002</v>
      </c>
      <c r="E121" s="116">
        <f t="shared" si="16"/>
        <v>543.73943499999996</v>
      </c>
      <c r="F121" s="117">
        <f t="shared" si="12"/>
        <v>543.73943499999996</v>
      </c>
      <c r="G121" s="112"/>
      <c r="H121" s="118">
        <f t="shared" si="13"/>
        <v>9.1955809679318285E-5</v>
      </c>
      <c r="I121" s="118">
        <f t="shared" si="14"/>
        <v>9.1955809679318282E-2</v>
      </c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</row>
    <row r="122" spans="1:21" ht="13" x14ac:dyDescent="0.3">
      <c r="A122" s="108">
        <v>950</v>
      </c>
      <c r="B122" s="108" t="s">
        <v>184</v>
      </c>
      <c r="C122" s="115">
        <f>VLOOKUP(A122,[2]Sheet1!$A:$B,2,FALSE)</f>
        <v>570.34739999999999</v>
      </c>
      <c r="D122" s="115">
        <f t="shared" si="15"/>
        <v>28.51737</v>
      </c>
      <c r="E122" s="116">
        <f t="shared" si="16"/>
        <v>541.83002999999997</v>
      </c>
      <c r="F122" s="117">
        <f t="shared" si="12"/>
        <v>541.83002999999997</v>
      </c>
      <c r="G122" s="112"/>
      <c r="H122" s="118">
        <f t="shared" si="13"/>
        <v>9.2279861269409539E-5</v>
      </c>
      <c r="I122" s="118">
        <f t="shared" si="14"/>
        <v>9.2279861269409541E-2</v>
      </c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3" x14ac:dyDescent="0.3">
      <c r="A123" s="108">
        <v>952</v>
      </c>
      <c r="B123" s="108" t="s">
        <v>185</v>
      </c>
      <c r="C123" s="115">
        <f>VLOOKUP(A123,[2]Sheet1!$A:$B,2,FALSE)</f>
        <v>570.34739999999999</v>
      </c>
      <c r="D123" s="115">
        <f t="shared" si="15"/>
        <v>28.51737</v>
      </c>
      <c r="E123" s="116">
        <f t="shared" si="16"/>
        <v>541.83002999999997</v>
      </c>
      <c r="F123" s="117">
        <f t="shared" si="12"/>
        <v>541.83002999999997</v>
      </c>
      <c r="G123" s="112"/>
      <c r="H123" s="118">
        <f t="shared" si="13"/>
        <v>9.2279861269409539E-5</v>
      </c>
      <c r="I123" s="118">
        <f t="shared" si="14"/>
        <v>9.2279861269409541E-2</v>
      </c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</row>
    <row r="124" spans="1:21" ht="13" x14ac:dyDescent="0.3">
      <c r="A124" s="108">
        <v>928</v>
      </c>
      <c r="B124" s="108" t="s">
        <v>186</v>
      </c>
      <c r="C124" s="115">
        <f>VLOOKUP(A124,[2]Sheet1!$A:$B,2,FALSE)</f>
        <v>752.09429999999998</v>
      </c>
      <c r="D124" s="115">
        <f t="shared" si="15"/>
        <v>37.604714999999999</v>
      </c>
      <c r="E124" s="116">
        <f t="shared" si="16"/>
        <v>714.48958500000003</v>
      </c>
      <c r="F124" s="117">
        <f t="shared" si="12"/>
        <v>714.48958500000003</v>
      </c>
      <c r="G124" s="112"/>
      <c r="H124" s="118">
        <f t="shared" si="13"/>
        <v>6.9980026370853069E-5</v>
      </c>
      <c r="I124" s="118">
        <f t="shared" si="14"/>
        <v>6.9980026370853071E-2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</row>
    <row r="125" spans="1:21" ht="13" x14ac:dyDescent="0.3">
      <c r="A125" s="108">
        <v>973</v>
      </c>
      <c r="B125" s="108" t="s">
        <v>187</v>
      </c>
      <c r="C125" s="115">
        <f>VLOOKUP(A125,[2]Sheet1!$A:$B,2,FALSE)</f>
        <v>920.75490000000002</v>
      </c>
      <c r="D125" s="115">
        <f t="shared" si="15"/>
        <v>46.037745000000001</v>
      </c>
      <c r="E125" s="116">
        <f t="shared" si="16"/>
        <v>874.71715500000005</v>
      </c>
      <c r="F125" s="117">
        <f t="shared" si="12"/>
        <v>874.71715500000005</v>
      </c>
      <c r="G125" s="112"/>
      <c r="H125" s="118">
        <f t="shared" si="13"/>
        <v>5.7161334625933967E-5</v>
      </c>
      <c r="I125" s="118">
        <f t="shared" si="14"/>
        <v>5.7161334625933966E-2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</row>
    <row r="126" spans="1:21" ht="13" x14ac:dyDescent="0.3">
      <c r="A126" s="108">
        <v>152</v>
      </c>
      <c r="B126" s="108" t="s">
        <v>188</v>
      </c>
      <c r="C126" s="115">
        <f>VLOOKUP(A126,[2]Sheet1!$A:$B,2,FALSE)</f>
        <v>926.82996000000003</v>
      </c>
      <c r="D126" s="115">
        <f t="shared" si="15"/>
        <v>46.341498000000001</v>
      </c>
      <c r="E126" s="116">
        <f t="shared" si="16"/>
        <v>880.48846200000003</v>
      </c>
      <c r="F126" s="117">
        <f t="shared" si="12"/>
        <v>880.48846200000003</v>
      </c>
      <c r="G126" s="112"/>
      <c r="H126" s="118">
        <f t="shared" si="13"/>
        <v>5.6786661220325964E-5</v>
      </c>
      <c r="I126" s="118">
        <f t="shared" si="14"/>
        <v>5.6786661220325968E-2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</row>
    <row r="127" spans="1:21" ht="13" x14ac:dyDescent="0.3">
      <c r="A127" s="108">
        <v>368</v>
      </c>
      <c r="B127" s="108" t="s">
        <v>189</v>
      </c>
      <c r="C127" s="115">
        <f>VLOOKUP(A127,[2]Sheet1!$A:$B,2,FALSE)</f>
        <v>1310</v>
      </c>
      <c r="D127" s="115">
        <f>C127*0.05</f>
        <v>65.5</v>
      </c>
      <c r="E127" s="116">
        <f t="shared" si="16"/>
        <v>1244.5</v>
      </c>
      <c r="F127" s="117">
        <f t="shared" si="12"/>
        <v>1244.5</v>
      </c>
      <c r="G127" s="112"/>
      <c r="H127" s="118">
        <f t="shared" si="13"/>
        <v>4.0176777822418619E-5</v>
      </c>
      <c r="I127" s="118">
        <f t="shared" si="14"/>
        <v>4.0176777822418616E-2</v>
      </c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</row>
    <row r="128" spans="1:21" ht="13" x14ac:dyDescent="0.3">
      <c r="A128" s="108">
        <v>646</v>
      </c>
      <c r="B128" s="108" t="s">
        <v>190</v>
      </c>
      <c r="C128" s="115">
        <f>VLOOKUP(A128,[2]Sheet1!$A:$B,2,FALSE)</f>
        <v>1473.7301</v>
      </c>
      <c r="D128" s="115">
        <f t="shared" si="15"/>
        <v>73.686504999999997</v>
      </c>
      <c r="E128" s="116">
        <f t="shared" si="16"/>
        <v>1400.0435950000001</v>
      </c>
      <c r="F128" s="117">
        <f t="shared" si="12"/>
        <v>1400.0435950000001</v>
      </c>
      <c r="G128" s="112"/>
      <c r="H128" s="118">
        <f t="shared" si="13"/>
        <v>3.5713173631568259E-5</v>
      </c>
      <c r="I128" s="118">
        <f t="shared" si="14"/>
        <v>3.5713173631568257E-2</v>
      </c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</row>
    <row r="129" spans="1:21" ht="13" x14ac:dyDescent="0.3">
      <c r="A129" s="108">
        <v>410</v>
      </c>
      <c r="B129" s="108" t="s">
        <v>191</v>
      </c>
      <c r="C129" s="115">
        <f>VLOOKUP(A129,[2]Sheet1!$A:$B,2,FALSE)</f>
        <v>1421.5986</v>
      </c>
      <c r="D129" s="115">
        <f t="shared" si="15"/>
        <v>71.079930000000004</v>
      </c>
      <c r="E129" s="116">
        <f t="shared" si="16"/>
        <v>1350.5186699999999</v>
      </c>
      <c r="F129" s="117">
        <f t="shared" si="12"/>
        <v>1350.5186699999999</v>
      </c>
      <c r="G129" s="112"/>
      <c r="H129" s="118">
        <f t="shared" si="13"/>
        <v>3.7022812872331565E-5</v>
      </c>
      <c r="I129" s="118">
        <f t="shared" si="14"/>
        <v>3.7022812872331563E-2</v>
      </c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</row>
    <row r="130" spans="1:21" ht="13" x14ac:dyDescent="0.3">
      <c r="A130" s="108">
        <v>32</v>
      </c>
      <c r="B130" s="108" t="s">
        <v>192</v>
      </c>
      <c r="C130" s="115">
        <f>VLOOKUP(A130,[2]Sheet1!$A:$B,2,FALSE)</f>
        <v>1498.0944</v>
      </c>
      <c r="D130" s="115">
        <f t="shared" si="15"/>
        <v>74.904719999999998</v>
      </c>
      <c r="E130" s="116">
        <f t="shared" si="16"/>
        <v>1423.18968</v>
      </c>
      <c r="F130" s="117">
        <f t="shared" si="12"/>
        <v>1423.18968</v>
      </c>
      <c r="G130" s="112"/>
      <c r="H130" s="118">
        <f t="shared" si="13"/>
        <v>3.5132351437511798E-5</v>
      </c>
      <c r="I130" s="118">
        <f t="shared" si="14"/>
        <v>3.5132351437511797E-2</v>
      </c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</row>
    <row r="131" spans="1:21" ht="13" x14ac:dyDescent="0.3">
      <c r="A131" s="108">
        <v>886</v>
      </c>
      <c r="B131" s="108" t="s">
        <v>193</v>
      </c>
      <c r="C131" s="115">
        <f>VLOOKUP(A131,[2]Sheet1!$A:$B,2,FALSE)</f>
        <v>1574.7001</v>
      </c>
      <c r="D131" s="115">
        <f t="shared" si="15"/>
        <v>78.735005000000001</v>
      </c>
      <c r="E131" s="116">
        <f t="shared" si="16"/>
        <v>1495.965095</v>
      </c>
      <c r="F131" s="117">
        <f t="shared" ref="F131:F150" si="17">E131</f>
        <v>1495.965095</v>
      </c>
      <c r="G131" s="112"/>
      <c r="H131" s="118">
        <f t="shared" ref="H131:H150" si="18">(1/E131)-(1/C131)</f>
        <v>3.3423239731405715E-5</v>
      </c>
      <c r="I131" s="118">
        <f t="shared" ref="I131:I150" si="19">H131*1000</f>
        <v>3.3423239731405714E-2</v>
      </c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3" x14ac:dyDescent="0.3">
      <c r="A132" s="108">
        <v>454</v>
      </c>
      <c r="B132" s="108" t="s">
        <v>194</v>
      </c>
      <c r="C132" s="115">
        <f>VLOOKUP(A132,[2]Sheet1!$A:$B,2,FALSE)</f>
        <v>1736.4438</v>
      </c>
      <c r="D132" s="115">
        <f t="shared" si="15"/>
        <v>86.822190000000006</v>
      </c>
      <c r="E132" s="116">
        <f t="shared" si="16"/>
        <v>1649.6216099999999</v>
      </c>
      <c r="F132" s="117">
        <f t="shared" si="17"/>
        <v>1649.6216099999999</v>
      </c>
      <c r="G132" s="112"/>
      <c r="H132" s="118">
        <f t="shared" si="18"/>
        <v>3.0309981208357251E-5</v>
      </c>
      <c r="I132" s="118">
        <f t="shared" si="19"/>
        <v>3.0309981208357251E-2</v>
      </c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</row>
    <row r="133" spans="1:21" ht="13" x14ac:dyDescent="0.3">
      <c r="A133" s="108">
        <v>976</v>
      </c>
      <c r="B133" s="108" t="s">
        <v>195</v>
      </c>
      <c r="C133" s="115">
        <f>VLOOKUP(A133,[2]Sheet1!$A:$B,2,FALSE)</f>
        <v>2293.8928000000001</v>
      </c>
      <c r="D133" s="115">
        <f t="shared" si="15"/>
        <v>114.69464000000001</v>
      </c>
      <c r="E133" s="116">
        <f t="shared" si="16"/>
        <v>2179.1981599999999</v>
      </c>
      <c r="F133" s="117">
        <f t="shared" si="17"/>
        <v>2179.1981599999999</v>
      </c>
      <c r="G133" s="112"/>
      <c r="H133" s="118">
        <f t="shared" si="18"/>
        <v>2.2944219079186489E-5</v>
      </c>
      <c r="I133" s="118">
        <f t="shared" si="19"/>
        <v>2.2944219079186489E-2</v>
      </c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</row>
    <row r="134" spans="1:21" ht="13" x14ac:dyDescent="0.3">
      <c r="A134" s="108">
        <v>834</v>
      </c>
      <c r="B134" s="108" t="s">
        <v>196</v>
      </c>
      <c r="C134" s="115">
        <f>VLOOKUP(A134,[2]Sheet1!$A:$B,2,FALSE)</f>
        <v>2670</v>
      </c>
      <c r="D134" s="115">
        <f t="shared" si="15"/>
        <v>133.5</v>
      </c>
      <c r="E134" s="116">
        <f t="shared" si="16"/>
        <v>2536.5</v>
      </c>
      <c r="F134" s="117">
        <f t="shared" si="17"/>
        <v>2536.5</v>
      </c>
      <c r="G134" s="112"/>
      <c r="H134" s="118">
        <f t="shared" si="18"/>
        <v>1.9712201852946972E-5</v>
      </c>
      <c r="I134" s="118">
        <f t="shared" si="19"/>
        <v>1.9712201852946972E-2</v>
      </c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</row>
    <row r="135" spans="1:21" ht="13" x14ac:dyDescent="0.3">
      <c r="A135" s="108">
        <v>108</v>
      </c>
      <c r="B135" s="108" t="s">
        <v>197</v>
      </c>
      <c r="C135" s="115">
        <f>VLOOKUP(A135,[2]Sheet1!$A:$B,2,FALSE)</f>
        <v>2993.6707000000001</v>
      </c>
      <c r="D135" s="115">
        <f t="shared" ref="D135:D149" si="20">C135*0.05</f>
        <v>149.68353500000001</v>
      </c>
      <c r="E135" s="116">
        <f t="shared" si="16"/>
        <v>2843.987165</v>
      </c>
      <c r="F135" s="117">
        <f t="shared" si="17"/>
        <v>2843.987165</v>
      </c>
      <c r="G135" s="112"/>
      <c r="H135" s="118">
        <f t="shared" si="18"/>
        <v>1.7580951354258343E-5</v>
      </c>
      <c r="I135" s="118">
        <f t="shared" si="19"/>
        <v>1.7580951354258342E-2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3" x14ac:dyDescent="0.3">
      <c r="A136" s="108">
        <v>170</v>
      </c>
      <c r="B136" s="108" t="s">
        <v>198</v>
      </c>
      <c r="C136" s="115">
        <f>VLOOKUP(A136,[2]Sheet1!$A:$B,2,FALSE)</f>
        <v>3230.44</v>
      </c>
      <c r="D136" s="115">
        <f t="shared" si="20"/>
        <v>161.52200000000002</v>
      </c>
      <c r="E136" s="116">
        <f t="shared" si="16"/>
        <v>3068.9180000000001</v>
      </c>
      <c r="F136" s="117">
        <f t="shared" si="17"/>
        <v>3068.9180000000001</v>
      </c>
      <c r="G136" s="112"/>
      <c r="H136" s="118">
        <f t="shared" si="18"/>
        <v>1.6292387088869746E-5</v>
      </c>
      <c r="I136" s="118">
        <f t="shared" si="19"/>
        <v>1.6292387088869747E-2</v>
      </c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</row>
    <row r="137" spans="1:21" ht="13" x14ac:dyDescent="0.3">
      <c r="A137" s="108">
        <v>496</v>
      </c>
      <c r="B137" s="108" t="s">
        <v>199</v>
      </c>
      <c r="C137" s="115">
        <f>VLOOKUP(A137,[2]Sheet1!$A:$B,2,FALSE)</f>
        <v>3599.9998000000001</v>
      </c>
      <c r="D137" s="115">
        <f t="shared" si="20"/>
        <v>179.99999000000003</v>
      </c>
      <c r="E137" s="116">
        <f t="shared" si="16"/>
        <v>3419.9998100000003</v>
      </c>
      <c r="F137" s="117">
        <f t="shared" si="17"/>
        <v>3419.9998100000003</v>
      </c>
      <c r="G137" s="112"/>
      <c r="H137" s="118">
        <f t="shared" si="18"/>
        <v>1.4619883853151424E-5</v>
      </c>
      <c r="I137" s="118">
        <f t="shared" si="19"/>
        <v>1.4619883853151425E-2</v>
      </c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3" x14ac:dyDescent="0.3">
      <c r="A138" s="108">
        <v>104</v>
      </c>
      <c r="B138" s="108" t="s">
        <v>200</v>
      </c>
      <c r="C138" s="115">
        <f>VLOOKUP(A138,[2]Sheet1!$A:$B,2,FALSE)</f>
        <v>3658</v>
      </c>
      <c r="D138" s="115">
        <f t="shared" si="20"/>
        <v>182.9</v>
      </c>
      <c r="E138" s="116">
        <f t="shared" si="16"/>
        <v>3475.1</v>
      </c>
      <c r="F138" s="117">
        <f t="shared" si="17"/>
        <v>3475.1</v>
      </c>
      <c r="G138" s="112"/>
      <c r="H138" s="118">
        <f t="shared" si="18"/>
        <v>1.4388075163304669E-5</v>
      </c>
      <c r="I138" s="118">
        <f t="shared" si="19"/>
        <v>1.4388075163304669E-2</v>
      </c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13" x14ac:dyDescent="0.3">
      <c r="A139" s="108">
        <v>800</v>
      </c>
      <c r="B139" s="108" t="s">
        <v>201</v>
      </c>
      <c r="C139" s="115">
        <f>VLOOKUP(A139,[2]Sheet1!$A:$B,2,FALSE)</f>
        <v>3746.605</v>
      </c>
      <c r="D139" s="115">
        <f t="shared" si="20"/>
        <v>187.33025000000001</v>
      </c>
      <c r="E139" s="116">
        <f t="shared" si="16"/>
        <v>3559.27475</v>
      </c>
      <c r="F139" s="117">
        <f t="shared" si="17"/>
        <v>3559.27475</v>
      </c>
      <c r="G139" s="112"/>
      <c r="H139" s="118">
        <f t="shared" si="18"/>
        <v>1.404780566602792E-5</v>
      </c>
      <c r="I139" s="118">
        <f t="shared" si="19"/>
        <v>1.404780566602792E-2</v>
      </c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</row>
    <row r="140" spans="1:21" ht="13" x14ac:dyDescent="0.3">
      <c r="A140" s="108">
        <v>116</v>
      </c>
      <c r="B140" s="108" t="s">
        <v>202</v>
      </c>
      <c r="C140" s="115">
        <f>VLOOKUP(A140,[2]Sheet1!$A:$B,2,FALSE)</f>
        <v>4057.8867</v>
      </c>
      <c r="D140" s="115">
        <f t="shared" si="20"/>
        <v>202.89433500000001</v>
      </c>
      <c r="E140" s="116">
        <f t="shared" si="16"/>
        <v>3854.9923650000001</v>
      </c>
      <c r="F140" s="117">
        <f t="shared" si="17"/>
        <v>3854.9923650000001</v>
      </c>
      <c r="G140" s="112"/>
      <c r="H140" s="118">
        <f t="shared" si="18"/>
        <v>1.2970194300242135E-5</v>
      </c>
      <c r="I140" s="118">
        <f t="shared" si="19"/>
        <v>1.2970194300242134E-2</v>
      </c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</row>
    <row r="141" spans="1:21" ht="13" x14ac:dyDescent="0.3">
      <c r="A141" s="108">
        <v>969</v>
      </c>
      <c r="B141" s="108" t="s">
        <v>203</v>
      </c>
      <c r="C141" s="115">
        <f>VLOOKUP(A141,[2]Sheet1!$A:$B,2,FALSE)</f>
        <v>4324.2340000000004</v>
      </c>
      <c r="D141" s="115">
        <f t="shared" si="20"/>
        <v>216.21170000000004</v>
      </c>
      <c r="E141" s="116">
        <f t="shared" si="16"/>
        <v>4108.0223000000005</v>
      </c>
      <c r="F141" s="117">
        <f t="shared" si="17"/>
        <v>4108.0223000000005</v>
      </c>
      <c r="G141" s="112"/>
      <c r="H141" s="118">
        <f t="shared" si="18"/>
        <v>1.2171306859750964E-5</v>
      </c>
      <c r="I141" s="118">
        <f t="shared" si="19"/>
        <v>1.2171306859750963E-2</v>
      </c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</row>
    <row r="142" spans="1:21" ht="13" x14ac:dyDescent="0.3">
      <c r="A142" s="108">
        <v>728</v>
      </c>
      <c r="B142" s="108" t="s">
        <v>204</v>
      </c>
      <c r="C142" s="115">
        <f>VLOOKUP(A142,[2]Sheet1!$A:$B,2,FALSE)</f>
        <v>5087.76</v>
      </c>
      <c r="D142" s="115">
        <f t="shared" si="20"/>
        <v>254.38800000000003</v>
      </c>
      <c r="E142" s="116">
        <f t="shared" ref="E142:E150" si="21">C142-D142</f>
        <v>4833.3720000000003</v>
      </c>
      <c r="F142" s="117">
        <f t="shared" si="17"/>
        <v>4833.3720000000003</v>
      </c>
      <c r="G142" s="112"/>
      <c r="H142" s="118">
        <f t="shared" si="18"/>
        <v>1.0344744828248253E-5</v>
      </c>
      <c r="I142" s="118">
        <f t="shared" si="19"/>
        <v>1.0344744828248254E-2</v>
      </c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</row>
    <row r="143" spans="1:21" ht="13" x14ac:dyDescent="0.3">
      <c r="A143" s="108">
        <v>600</v>
      </c>
      <c r="B143" s="108" t="s">
        <v>205</v>
      </c>
      <c r="C143" s="115">
        <f>VLOOKUP(A143,[2]Sheet1!$A:$B,2,FALSE)</f>
        <v>5975</v>
      </c>
      <c r="D143" s="115">
        <f t="shared" si="20"/>
        <v>298.75</v>
      </c>
      <c r="E143" s="116">
        <f t="shared" si="21"/>
        <v>5676.25</v>
      </c>
      <c r="F143" s="117">
        <f t="shared" si="17"/>
        <v>5676.25</v>
      </c>
      <c r="G143" s="112"/>
      <c r="H143" s="118">
        <f t="shared" si="18"/>
        <v>8.8086324598106122E-6</v>
      </c>
      <c r="I143" s="118">
        <f t="shared" si="19"/>
        <v>8.8086324598106117E-3</v>
      </c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</row>
    <row r="144" spans="1:21" ht="13" x14ac:dyDescent="0.3">
      <c r="A144" s="108">
        <v>324</v>
      </c>
      <c r="B144" s="108" t="s">
        <v>206</v>
      </c>
      <c r="C144" s="115">
        <f>VLOOKUP(A144,[2]Sheet1!$A:$B,2,FALSE)</f>
        <v>8779.3289999999997</v>
      </c>
      <c r="D144" s="115">
        <f t="shared" si="20"/>
        <v>438.96645000000001</v>
      </c>
      <c r="E144" s="116">
        <f t="shared" si="21"/>
        <v>8340.3625499999998</v>
      </c>
      <c r="F144" s="117">
        <f t="shared" si="17"/>
        <v>8340.3625499999998</v>
      </c>
      <c r="G144" s="112"/>
      <c r="H144" s="118">
        <f t="shared" si="18"/>
        <v>5.9949432294163226E-6</v>
      </c>
      <c r="I144" s="118">
        <f t="shared" si="19"/>
        <v>5.9949432294163227E-3</v>
      </c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</row>
    <row r="145" spans="1:21" ht="13" x14ac:dyDescent="0.3">
      <c r="A145" s="108">
        <v>860</v>
      </c>
      <c r="B145" s="108" t="s">
        <v>207</v>
      </c>
      <c r="C145" s="115">
        <f>VLOOKUP(A145,[2]Sheet1!$A:$B,2,FALSE)</f>
        <v>11942.21</v>
      </c>
      <c r="D145" s="115">
        <f t="shared" si="20"/>
        <v>597.1105</v>
      </c>
      <c r="E145" s="116">
        <f t="shared" si="21"/>
        <v>11345.099499999998</v>
      </c>
      <c r="F145" s="117">
        <f t="shared" si="17"/>
        <v>11345.099499999998</v>
      </c>
      <c r="G145" s="112"/>
      <c r="H145" s="118">
        <f t="shared" si="18"/>
        <v>4.4071892009409119E-6</v>
      </c>
      <c r="I145" s="118">
        <f t="shared" si="19"/>
        <v>4.4071892009409121E-3</v>
      </c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</row>
    <row r="146" spans="1:21" ht="13" x14ac:dyDescent="0.3">
      <c r="A146" s="108">
        <v>360</v>
      </c>
      <c r="B146" s="108" t="s">
        <v>208</v>
      </c>
      <c r="C146" s="115">
        <f>VLOOKUP(A146,[2]Sheet1!$A:$B,2,FALSE)</f>
        <v>18050</v>
      </c>
      <c r="D146" s="115">
        <f t="shared" si="20"/>
        <v>902.5</v>
      </c>
      <c r="E146" s="116">
        <f t="shared" si="21"/>
        <v>17147.5</v>
      </c>
      <c r="F146" s="117">
        <f t="shared" si="17"/>
        <v>17147.5</v>
      </c>
      <c r="G146" s="112"/>
      <c r="H146" s="118">
        <f t="shared" si="18"/>
        <v>2.9158769499927138E-6</v>
      </c>
      <c r="I146" s="118">
        <f t="shared" si="19"/>
        <v>2.9158769499927138E-3</v>
      </c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</row>
    <row r="147" spans="1:21" ht="13" x14ac:dyDescent="0.3">
      <c r="A147" s="108">
        <v>418</v>
      </c>
      <c r="B147" s="108" t="s">
        <v>209</v>
      </c>
      <c r="C147" s="115">
        <f>VLOOKUP(A147,[2]Sheet1!$A:$B,2,FALSE)</f>
        <v>22714</v>
      </c>
      <c r="D147" s="115">
        <f t="shared" si="20"/>
        <v>1135.7</v>
      </c>
      <c r="E147" s="116">
        <f t="shared" si="21"/>
        <v>21578.3</v>
      </c>
      <c r="F147" s="117">
        <f t="shared" si="17"/>
        <v>21578.3</v>
      </c>
      <c r="G147" s="112"/>
      <c r="H147" s="118">
        <f t="shared" si="18"/>
        <v>2.3171426850122616E-6</v>
      </c>
      <c r="I147" s="118">
        <f t="shared" si="19"/>
        <v>2.3171426850122617E-3</v>
      </c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</row>
    <row r="148" spans="1:21" ht="13" x14ac:dyDescent="0.3">
      <c r="A148" s="108">
        <v>704</v>
      </c>
      <c r="B148" s="108" t="s">
        <v>210</v>
      </c>
      <c r="C148" s="115">
        <f>VLOOKUP(A148,[2]Sheet1!$A:$B,2,FALSE)</f>
        <v>26272</v>
      </c>
      <c r="D148" s="115">
        <f t="shared" si="20"/>
        <v>1313.6000000000001</v>
      </c>
      <c r="E148" s="116">
        <f t="shared" si="21"/>
        <v>24958.400000000001</v>
      </c>
      <c r="F148" s="117">
        <f t="shared" si="17"/>
        <v>24958.400000000001</v>
      </c>
      <c r="G148" s="112"/>
      <c r="H148" s="118">
        <f t="shared" si="18"/>
        <v>2.0033335470222445E-6</v>
      </c>
      <c r="I148" s="118">
        <f t="shared" si="19"/>
        <v>2.0033335470222447E-3</v>
      </c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</row>
    <row r="149" spans="1:21" ht="13" x14ac:dyDescent="0.3">
      <c r="A149" s="108">
        <v>422</v>
      </c>
      <c r="B149" s="108" t="s">
        <v>211</v>
      </c>
      <c r="C149" s="115">
        <f>VLOOKUP(A149,[2]Sheet1!$A:$B,2,FALSE)</f>
        <v>89500</v>
      </c>
      <c r="D149" s="115">
        <f t="shared" si="20"/>
        <v>4475</v>
      </c>
      <c r="E149" s="116">
        <f t="shared" si="21"/>
        <v>85025</v>
      </c>
      <c r="F149" s="117">
        <f t="shared" si="17"/>
        <v>85025</v>
      </c>
      <c r="G149" s="112"/>
      <c r="H149" s="118">
        <f t="shared" si="18"/>
        <v>5.8806233460746692E-7</v>
      </c>
      <c r="I149" s="118">
        <f t="shared" si="19"/>
        <v>5.8806233460746693E-4</v>
      </c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</row>
    <row r="150" spans="1:21" ht="13" x14ac:dyDescent="0.3">
      <c r="A150" s="108">
        <v>157</v>
      </c>
      <c r="B150" s="108" t="s">
        <v>212</v>
      </c>
      <c r="C150" s="115">
        <f>VLOOKUP(A150,[2]Sheet1!$A:$B,2,FALSE)</f>
        <v>6.7541070000000003</v>
      </c>
      <c r="D150" s="115">
        <f>C150*0.03</f>
        <v>0.20262321</v>
      </c>
      <c r="E150" s="116">
        <f t="shared" si="21"/>
        <v>6.5514837900000007</v>
      </c>
      <c r="F150" s="117">
        <f t="shared" si="17"/>
        <v>6.5514837900000007</v>
      </c>
      <c r="G150" s="112"/>
      <c r="H150" s="118">
        <f t="shared" si="18"/>
        <v>4.5791153518216776E-3</v>
      </c>
      <c r="I150" s="118">
        <f t="shared" si="19"/>
        <v>4.5791153518216774</v>
      </c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</row>
    <row r="151" spans="1:21" x14ac:dyDescent="0.25">
      <c r="A151" s="112"/>
      <c r="B151" s="112"/>
      <c r="C151" s="112"/>
      <c r="D151" s="112"/>
      <c r="E151" s="112"/>
      <c r="F151" s="112"/>
      <c r="G151" s="112"/>
      <c r="H151" s="118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</row>
    <row r="152" spans="1:21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</row>
    <row r="153" spans="1:21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</row>
    <row r="154" spans="1:21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</row>
    <row r="155" spans="1:21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</row>
    <row r="157" spans="1:21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</row>
    <row r="158" spans="1:21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</row>
    <row r="159" spans="1:21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Anugwom, Chinaza C</dc:creator>
  <cp:lastModifiedBy>Anugwom, Chinaza C</cp:lastModifiedBy>
  <dcterms:created xsi:type="dcterms:W3CDTF">2026-08-05T08:28:43Z</dcterms:created>
  <dcterms:modified xsi:type="dcterms:W3CDTF">2026-08-05T08:40:35Z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b9d4ea-d348-4e93-a29a-8def053c0154_Enabled">
    <vt:lpwstr>true</vt:lpwstr>
  </property>
  <property fmtid="{D5CDD505-2E9C-101B-9397-08002B2CF9AE}" pid="3" name="MSIP_Label_d6b9d4ea-d348-4e93-a29a-8def053c0154_SetDate">
    <vt:lpwstr>2026-08-05T08:39:32Z</vt:lpwstr>
  </property>
  <property fmtid="{D5CDD505-2E9C-101B-9397-08002B2CF9AE}" pid="4" name="MSIP_Label_d6b9d4ea-d348-4e93-a29a-8def053c0154_Method">
    <vt:lpwstr>Standard</vt:lpwstr>
  </property>
  <property fmtid="{D5CDD505-2E9C-101B-9397-08002B2CF9AE}" pid="5" name="MSIP_Label_d6b9d4ea-d348-4e93-a29a-8def053c0154_Name">
    <vt:lpwstr>d6b9d4ea-d348-4e93-a29a-8def053c0154</vt:lpwstr>
  </property>
  <property fmtid="{D5CDD505-2E9C-101B-9397-08002B2CF9AE}" pid="6" name="MSIP_Label_d6b9d4ea-d348-4e93-a29a-8def053c0154_SiteId">
    <vt:lpwstr>7369e6ec-faa6-42fa-bc0e-4f332da5b1db</vt:lpwstr>
  </property>
  <property fmtid="{D5CDD505-2E9C-101B-9397-08002B2CF9AE}" pid="7" name="MSIP_Label_d6b9d4ea-d348-4e93-a29a-8def053c0154_ActionId">
    <vt:lpwstr>f48e075e-8567-4e1b-af7a-e069fbf25e21</vt:lpwstr>
  </property>
  <property fmtid="{D5CDD505-2E9C-101B-9397-08002B2CF9AE}" pid="8" name="MSIP_Label_d6b9d4ea-d348-4e93-a29a-8def053c0154_ContentBits">
    <vt:lpwstr>2</vt:lpwstr>
  </property>
  <property fmtid="{D5CDD505-2E9C-101B-9397-08002B2CF9AE}" pid="9" name="MSIP_Label_d6b9d4ea-d348-4e93-a29a-8def053c0154_Tag">
    <vt:lpwstr>10, 3, 0, 1</vt:lpwstr>
  </property>
</Properties>
</file>