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F81D4C69-4B24-4F0D-9816-1657846EEB29}" xr6:coauthVersionLast="47" xr6:coauthVersionMax="47" xr10:uidLastSave="{00000000-0000-0000-0000-000000000000}"/>
  <bookViews>
    <workbookView xWindow="-110" yWindow="-110" windowWidth="19420" windowHeight="10300" activeTab="1" xr2:uid="{FE7D59D4-6081-4CE9-AA41-2AE25B24C42F}"/>
  </bookViews>
  <sheets>
    <sheet name="Current Rate" sheetId="1" r:id="rId1"/>
    <sheet name="Sheet2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0" i="2" l="1"/>
  <c r="D150" i="2" s="1"/>
  <c r="E150" i="2" s="1"/>
  <c r="C149" i="2"/>
  <c r="C148" i="2"/>
  <c r="C147" i="2"/>
  <c r="E146" i="2"/>
  <c r="C146" i="2"/>
  <c r="D146" i="2" s="1"/>
  <c r="C145" i="2"/>
  <c r="D144" i="2"/>
  <c r="E144" i="2" s="1"/>
  <c r="C144" i="2"/>
  <c r="C143" i="2"/>
  <c r="D143" i="2" s="1"/>
  <c r="C142" i="2"/>
  <c r="C141" i="2"/>
  <c r="C140" i="2"/>
  <c r="E139" i="2"/>
  <c r="H139" i="2" s="1"/>
  <c r="I139" i="2" s="1"/>
  <c r="C139" i="2"/>
  <c r="D139" i="2" s="1"/>
  <c r="C138" i="2"/>
  <c r="C137" i="2"/>
  <c r="C136" i="2"/>
  <c r="D136" i="2" s="1"/>
  <c r="C135" i="2"/>
  <c r="D135" i="2" s="1"/>
  <c r="E135" i="2" s="1"/>
  <c r="C134" i="2"/>
  <c r="C133" i="2"/>
  <c r="C132" i="2"/>
  <c r="D132" i="2" s="1"/>
  <c r="E132" i="2" s="1"/>
  <c r="D131" i="2"/>
  <c r="E131" i="2" s="1"/>
  <c r="F131" i="2" s="1"/>
  <c r="C131" i="2"/>
  <c r="C130" i="2"/>
  <c r="C129" i="2"/>
  <c r="D128" i="2"/>
  <c r="E128" i="2" s="1"/>
  <c r="C128" i="2"/>
  <c r="D127" i="2"/>
  <c r="C127" i="2"/>
  <c r="C126" i="2"/>
  <c r="E125" i="2"/>
  <c r="H125" i="2" s="1"/>
  <c r="I125" i="2" s="1"/>
  <c r="C125" i="2"/>
  <c r="D125" i="2" s="1"/>
  <c r="D124" i="2"/>
  <c r="C124" i="2"/>
  <c r="C123" i="2"/>
  <c r="C122" i="2"/>
  <c r="C121" i="2"/>
  <c r="C120" i="2"/>
  <c r="C119" i="2"/>
  <c r="C118" i="2"/>
  <c r="D118" i="2" s="1"/>
  <c r="E118" i="2" s="1"/>
  <c r="C117" i="2"/>
  <c r="C116" i="2"/>
  <c r="D116" i="2" s="1"/>
  <c r="E116" i="2" s="1"/>
  <c r="F116" i="2" s="1"/>
  <c r="C115" i="2"/>
  <c r="D115" i="2" s="1"/>
  <c r="C114" i="2"/>
  <c r="C113" i="2"/>
  <c r="C112" i="2"/>
  <c r="D112" i="2" s="1"/>
  <c r="E112" i="2" s="1"/>
  <c r="C111" i="2"/>
  <c r="D111" i="2" s="1"/>
  <c r="E111" i="2" s="1"/>
  <c r="C110" i="2"/>
  <c r="C109" i="2"/>
  <c r="C108" i="2"/>
  <c r="D108" i="2" s="1"/>
  <c r="D107" i="2"/>
  <c r="E107" i="2" s="1"/>
  <c r="C107" i="2"/>
  <c r="C106" i="2"/>
  <c r="E105" i="2"/>
  <c r="D105" i="2"/>
  <c r="C105" i="2"/>
  <c r="C104" i="2"/>
  <c r="D104" i="2" s="1"/>
  <c r="E104" i="2" s="1"/>
  <c r="C103" i="2"/>
  <c r="E102" i="2"/>
  <c r="H102" i="2" s="1"/>
  <c r="I102" i="2" s="1"/>
  <c r="D102" i="2"/>
  <c r="C102" i="2"/>
  <c r="C101" i="2"/>
  <c r="D101" i="2" s="1"/>
  <c r="C100" i="2"/>
  <c r="C99" i="2"/>
  <c r="H98" i="2"/>
  <c r="I98" i="2" s="1"/>
  <c r="F98" i="2"/>
  <c r="E98" i="2"/>
  <c r="D98" i="2"/>
  <c r="C98" i="2"/>
  <c r="C97" i="2"/>
  <c r="D97" i="2" s="1"/>
  <c r="E97" i="2" s="1"/>
  <c r="C96" i="2"/>
  <c r="D95" i="2"/>
  <c r="E95" i="2" s="1"/>
  <c r="C95" i="2"/>
  <c r="E94" i="2"/>
  <c r="C94" i="2"/>
  <c r="D94" i="2" s="1"/>
  <c r="C93" i="2"/>
  <c r="C92" i="2"/>
  <c r="D91" i="2"/>
  <c r="E91" i="2" s="1"/>
  <c r="C91" i="2"/>
  <c r="C90" i="2"/>
  <c r="D90" i="2" s="1"/>
  <c r="E90" i="2" s="1"/>
  <c r="H90" i="2" s="1"/>
  <c r="I90" i="2" s="1"/>
  <c r="C89" i="2"/>
  <c r="D88" i="2"/>
  <c r="E88" i="2" s="1"/>
  <c r="C88" i="2"/>
  <c r="E87" i="2"/>
  <c r="C87" i="2"/>
  <c r="D87" i="2" s="1"/>
  <c r="C86" i="2"/>
  <c r="C85" i="2"/>
  <c r="D84" i="2"/>
  <c r="E84" i="2" s="1"/>
  <c r="C84" i="2"/>
  <c r="C83" i="2"/>
  <c r="D83" i="2" s="1"/>
  <c r="E83" i="2" s="1"/>
  <c r="C82" i="2"/>
  <c r="D81" i="2"/>
  <c r="E81" i="2" s="1"/>
  <c r="C81" i="2"/>
  <c r="C80" i="2"/>
  <c r="C79" i="2"/>
  <c r="C78" i="2"/>
  <c r="C77" i="2"/>
  <c r="C76" i="2"/>
  <c r="D76" i="2" s="1"/>
  <c r="E76" i="2" s="1"/>
  <c r="F76" i="2" s="1"/>
  <c r="C75" i="2"/>
  <c r="C74" i="2"/>
  <c r="C73" i="2"/>
  <c r="D73" i="2" s="1"/>
  <c r="C72" i="2"/>
  <c r="C71" i="2"/>
  <c r="C70" i="2"/>
  <c r="D70" i="2" s="1"/>
  <c r="E70" i="2" s="1"/>
  <c r="C69" i="2"/>
  <c r="D69" i="2" s="1"/>
  <c r="E69" i="2" s="1"/>
  <c r="F69" i="2" s="1"/>
  <c r="D68" i="2"/>
  <c r="E68" i="2" s="1"/>
  <c r="C68" i="2"/>
  <c r="C67" i="2"/>
  <c r="C66" i="2"/>
  <c r="D66" i="2" s="1"/>
  <c r="D65" i="2"/>
  <c r="E65" i="2" s="1"/>
  <c r="C65" i="2"/>
  <c r="C64" i="2"/>
  <c r="D63" i="2"/>
  <c r="E63" i="2" s="1"/>
  <c r="C63" i="2"/>
  <c r="C62" i="2"/>
  <c r="D62" i="2" s="1"/>
  <c r="E62" i="2" s="1"/>
  <c r="C61" i="2"/>
  <c r="C60" i="2"/>
  <c r="C59" i="2"/>
  <c r="D59" i="2" s="1"/>
  <c r="C58" i="2"/>
  <c r="C57" i="2"/>
  <c r="C56" i="2"/>
  <c r="H55" i="2"/>
  <c r="I55" i="2" s="1"/>
  <c r="C55" i="2"/>
  <c r="D55" i="2" s="1"/>
  <c r="E55" i="2" s="1"/>
  <c r="F55" i="2" s="1"/>
  <c r="C54" i="2"/>
  <c r="C53" i="2"/>
  <c r="E52" i="2"/>
  <c r="C52" i="2"/>
  <c r="D52" i="2" s="1"/>
  <c r="C51" i="2"/>
  <c r="C50" i="2"/>
  <c r="D49" i="2"/>
  <c r="E49" i="2" s="1"/>
  <c r="C49" i="2"/>
  <c r="H48" i="2"/>
  <c r="I48" i="2" s="1"/>
  <c r="F48" i="2"/>
  <c r="E48" i="2"/>
  <c r="C48" i="2"/>
  <c r="D48" i="2" s="1"/>
  <c r="C47" i="2"/>
  <c r="C46" i="2"/>
  <c r="D46" i="2" s="1"/>
  <c r="E46" i="2" s="1"/>
  <c r="C45" i="2"/>
  <c r="D45" i="2" s="1"/>
  <c r="C44" i="2"/>
  <c r="C43" i="2"/>
  <c r="D42" i="2"/>
  <c r="C42" i="2"/>
  <c r="H41" i="2"/>
  <c r="I41" i="2" s="1"/>
  <c r="F41" i="2"/>
  <c r="E41" i="2"/>
  <c r="C41" i="2"/>
  <c r="D41" i="2" s="1"/>
  <c r="C40" i="2"/>
  <c r="C39" i="2"/>
  <c r="D39" i="2" s="1"/>
  <c r="E39" i="2" s="1"/>
  <c r="C38" i="2"/>
  <c r="D38" i="2" s="1"/>
  <c r="C37" i="2"/>
  <c r="C36" i="2"/>
  <c r="C35" i="2"/>
  <c r="H34" i="2"/>
  <c r="I34" i="2" s="1"/>
  <c r="F34" i="2"/>
  <c r="E34" i="2"/>
  <c r="C34" i="2"/>
  <c r="D34" i="2" s="1"/>
  <c r="C33" i="2"/>
  <c r="D33" i="2" s="1"/>
  <c r="E33" i="2" s="1"/>
  <c r="C32" i="2"/>
  <c r="C31" i="2"/>
  <c r="D31" i="2" s="1"/>
  <c r="C30" i="2"/>
  <c r="D30" i="2" s="1"/>
  <c r="E30" i="2" s="1"/>
  <c r="C29" i="2"/>
  <c r="D28" i="2"/>
  <c r="E28" i="2" s="1"/>
  <c r="C28" i="2"/>
  <c r="H27" i="2"/>
  <c r="I27" i="2" s="1"/>
  <c r="F27" i="2"/>
  <c r="E27" i="2"/>
  <c r="C27" i="2"/>
  <c r="D27" i="2" s="1"/>
  <c r="C26" i="2"/>
  <c r="C25" i="2"/>
  <c r="F24" i="2"/>
  <c r="E24" i="2"/>
  <c r="H24" i="2" s="1"/>
  <c r="I24" i="2" s="1"/>
  <c r="C24" i="2"/>
  <c r="D24" i="2" s="1"/>
  <c r="C23" i="2"/>
  <c r="C22" i="2"/>
  <c r="D21" i="2"/>
  <c r="E21" i="2" s="1"/>
  <c r="C21" i="2"/>
  <c r="C20" i="2"/>
  <c r="D20" i="2" s="1"/>
  <c r="E20" i="2" s="1"/>
  <c r="D19" i="2"/>
  <c r="E19" i="2" s="1"/>
  <c r="C19" i="2"/>
  <c r="C18" i="2"/>
  <c r="F17" i="2"/>
  <c r="E17" i="2"/>
  <c r="H17" i="2" s="1"/>
  <c r="I17" i="2" s="1"/>
  <c r="C17" i="2"/>
  <c r="D17" i="2" s="1"/>
  <c r="C16" i="2"/>
  <c r="C15" i="2"/>
  <c r="H14" i="2"/>
  <c r="I14" i="2" s="1"/>
  <c r="E14" i="2"/>
  <c r="F14" i="2" s="1"/>
  <c r="D14" i="2"/>
  <c r="C14" i="2"/>
  <c r="C13" i="2"/>
  <c r="D13" i="2" s="1"/>
  <c r="E13" i="2" s="1"/>
  <c r="C12" i="2"/>
  <c r="E11" i="2"/>
  <c r="H11" i="2" s="1"/>
  <c r="I11" i="2" s="1"/>
  <c r="D11" i="2"/>
  <c r="C11" i="2"/>
  <c r="C10" i="2"/>
  <c r="D10" i="2" s="1"/>
  <c r="C9" i="2"/>
  <c r="C8" i="2"/>
  <c r="C7" i="2"/>
  <c r="C6" i="2"/>
  <c r="D6" i="2" s="1"/>
  <c r="E6" i="2" s="1"/>
  <c r="C5" i="2"/>
  <c r="D4" i="2"/>
  <c r="E4" i="2" s="1"/>
  <c r="H4" i="2" s="1"/>
  <c r="I4" i="2" s="1"/>
  <c r="C4" i="2"/>
  <c r="C3" i="2"/>
  <c r="D3" i="2" s="1"/>
  <c r="D2" i="2"/>
  <c r="E2" i="2" s="1"/>
  <c r="C2" i="2"/>
  <c r="L1" i="2"/>
  <c r="K56" i="1"/>
  <c r="G43" i="1"/>
  <c r="G41" i="1"/>
  <c r="P41" i="1" s="1"/>
  <c r="G39" i="1"/>
  <c r="P39" i="1" s="1"/>
  <c r="T39" i="1" s="1"/>
  <c r="P37" i="1"/>
  <c r="K37" i="1"/>
  <c r="J37" i="1"/>
  <c r="H37" i="1"/>
  <c r="G37" i="1"/>
  <c r="G35" i="1"/>
  <c r="X34" i="1"/>
  <c r="G33" i="1"/>
  <c r="G31" i="1"/>
  <c r="G29" i="1"/>
  <c r="G27" i="1"/>
  <c r="G25" i="1"/>
  <c r="C23" i="1"/>
  <c r="B23" i="1"/>
  <c r="B16" i="1"/>
  <c r="E35" i="2" l="1"/>
  <c r="H88" i="2"/>
  <c r="I88" i="2" s="1"/>
  <c r="F88" i="2"/>
  <c r="H128" i="2"/>
  <c r="I128" i="2" s="1"/>
  <c r="F128" i="2"/>
  <c r="F19" i="2"/>
  <c r="H19" i="2"/>
  <c r="I19" i="2" s="1"/>
  <c r="H107" i="2"/>
  <c r="I107" i="2" s="1"/>
  <c r="F107" i="2"/>
  <c r="H2" i="2"/>
  <c r="I2" i="2" s="1"/>
  <c r="F2" i="2"/>
  <c r="H28" i="2"/>
  <c r="I28" i="2" s="1"/>
  <c r="F28" i="2"/>
  <c r="H39" i="2"/>
  <c r="I39" i="2" s="1"/>
  <c r="F39" i="2"/>
  <c r="H81" i="2"/>
  <c r="I81" i="2" s="1"/>
  <c r="F81" i="2"/>
  <c r="F91" i="2"/>
  <c r="H91" i="2"/>
  <c r="I91" i="2" s="1"/>
  <c r="H21" i="2"/>
  <c r="I21" i="2" s="1"/>
  <c r="F21" i="2"/>
  <c r="F132" i="2"/>
  <c r="H132" i="2"/>
  <c r="I132" i="2" s="1"/>
  <c r="H144" i="2"/>
  <c r="I144" i="2" s="1"/>
  <c r="F144" i="2"/>
  <c r="H70" i="2"/>
  <c r="I70" i="2" s="1"/>
  <c r="F70" i="2"/>
  <c r="H49" i="2"/>
  <c r="I49" i="2" s="1"/>
  <c r="F49" i="2"/>
  <c r="F63" i="2"/>
  <c r="H63" i="2"/>
  <c r="I63" i="2" s="1"/>
  <c r="E86" i="2"/>
  <c r="E147" i="2"/>
  <c r="H6" i="2"/>
  <c r="I6" i="2" s="1"/>
  <c r="F6" i="2"/>
  <c r="E7" i="2"/>
  <c r="D12" i="2"/>
  <c r="E12" i="2" s="1"/>
  <c r="E45" i="2"/>
  <c r="D64" i="2"/>
  <c r="E64" i="2" s="1"/>
  <c r="D92" i="2"/>
  <c r="E92" i="2" s="1"/>
  <c r="H46" i="2"/>
  <c r="I46" i="2" s="1"/>
  <c r="F46" i="2"/>
  <c r="E59" i="2"/>
  <c r="D80" i="2"/>
  <c r="E80" i="2"/>
  <c r="E99" i="2"/>
  <c r="D99" i="2"/>
  <c r="H65" i="2"/>
  <c r="I65" i="2" s="1"/>
  <c r="F65" i="2"/>
  <c r="D53" i="2"/>
  <c r="E53" i="2" s="1"/>
  <c r="D60" i="2"/>
  <c r="E60" i="2" s="1"/>
  <c r="D114" i="2"/>
  <c r="E114" i="2" s="1"/>
  <c r="D121" i="2"/>
  <c r="E121" i="2" s="1"/>
  <c r="H135" i="2"/>
  <c r="I135" i="2" s="1"/>
  <c r="F135" i="2"/>
  <c r="D8" i="2"/>
  <c r="E8" i="2" s="1"/>
  <c r="D25" i="2"/>
  <c r="E25" i="2" s="1"/>
  <c r="D35" i="2"/>
  <c r="E66" i="2"/>
  <c r="D29" i="2"/>
  <c r="E29" i="2" s="1"/>
  <c r="E67" i="2"/>
  <c r="D74" i="2"/>
  <c r="E74" i="2" s="1"/>
  <c r="D122" i="2"/>
  <c r="E122" i="2"/>
  <c r="E145" i="2"/>
  <c r="H20" i="2"/>
  <c r="I20" i="2" s="1"/>
  <c r="F20" i="2"/>
  <c r="H30" i="2"/>
  <c r="I30" i="2" s="1"/>
  <c r="F30" i="2"/>
  <c r="H95" i="2"/>
  <c r="I95" i="2" s="1"/>
  <c r="F95" i="2"/>
  <c r="E123" i="2"/>
  <c r="E138" i="2"/>
  <c r="F68" i="2"/>
  <c r="H68" i="2"/>
  <c r="I68" i="2" s="1"/>
  <c r="F102" i="2"/>
  <c r="H116" i="2"/>
  <c r="I116" i="2" s="1"/>
  <c r="H146" i="2"/>
  <c r="I146" i="2" s="1"/>
  <c r="F146" i="2"/>
  <c r="E75" i="2"/>
  <c r="E82" i="2"/>
  <c r="E96" i="2"/>
  <c r="D96" i="2"/>
  <c r="F4" i="2"/>
  <c r="E31" i="2"/>
  <c r="D43" i="2"/>
  <c r="E43" i="2" s="1"/>
  <c r="H69" i="2"/>
  <c r="I69" i="2" s="1"/>
  <c r="H83" i="2"/>
  <c r="I83" i="2" s="1"/>
  <c r="F83" i="2"/>
  <c r="H97" i="2"/>
  <c r="I97" i="2" s="1"/>
  <c r="F97" i="2"/>
  <c r="D103" i="2"/>
  <c r="E103" i="2" s="1"/>
  <c r="E117" i="2"/>
  <c r="F139" i="2"/>
  <c r="D147" i="2"/>
  <c r="E38" i="2"/>
  <c r="H76" i="2"/>
  <c r="I76" i="2" s="1"/>
  <c r="D110" i="2"/>
  <c r="E110" i="2" s="1"/>
  <c r="D117" i="2"/>
  <c r="F11" i="2"/>
  <c r="E16" i="2"/>
  <c r="F33" i="2"/>
  <c r="H33" i="2"/>
  <c r="I33" i="2" s="1"/>
  <c r="E44" i="2"/>
  <c r="E56" i="2"/>
  <c r="H84" i="2"/>
  <c r="I84" i="2" s="1"/>
  <c r="F84" i="2"/>
  <c r="D16" i="2"/>
  <c r="D22" i="2"/>
  <c r="E22" i="2" s="1"/>
  <c r="D57" i="2"/>
  <c r="E57" i="2" s="1"/>
  <c r="D77" i="2"/>
  <c r="E77" i="2" s="1"/>
  <c r="D85" i="2"/>
  <c r="E85" i="2" s="1"/>
  <c r="H104" i="2"/>
  <c r="I104" i="2" s="1"/>
  <c r="F104" i="2"/>
  <c r="E140" i="2"/>
  <c r="H13" i="2"/>
  <c r="I13" i="2" s="1"/>
  <c r="F13" i="2"/>
  <c r="D50" i="2"/>
  <c r="E50" i="2" s="1"/>
  <c r="D129" i="2"/>
  <c r="E129" i="2"/>
  <c r="D18" i="2"/>
  <c r="E18" i="2" s="1"/>
  <c r="E100" i="2"/>
  <c r="H111" i="2"/>
  <c r="I111" i="2" s="1"/>
  <c r="F111" i="2"/>
  <c r="E9" i="2"/>
  <c r="D32" i="2"/>
  <c r="E32" i="2" s="1"/>
  <c r="E51" i="2"/>
  <c r="D56" i="2"/>
  <c r="D67" i="2"/>
  <c r="D100" i="2"/>
  <c r="D106" i="2"/>
  <c r="E106" i="2" s="1"/>
  <c r="H112" i="2"/>
  <c r="I112" i="2" s="1"/>
  <c r="F112" i="2"/>
  <c r="E130" i="2"/>
  <c r="D9" i="2"/>
  <c r="E23" i="2"/>
  <c r="H62" i="2"/>
  <c r="I62" i="2" s="1"/>
  <c r="F62" i="2"/>
  <c r="D78" i="2"/>
  <c r="E78" i="2" s="1"/>
  <c r="D89" i="2"/>
  <c r="E89" i="2" s="1"/>
  <c r="D113" i="2"/>
  <c r="E113" i="2" s="1"/>
  <c r="F125" i="2"/>
  <c r="D5" i="2"/>
  <c r="E5" i="2" s="1"/>
  <c r="E149" i="2"/>
  <c r="E42" i="2"/>
  <c r="E47" i="2"/>
  <c r="H52" i="2"/>
  <c r="I52" i="2" s="1"/>
  <c r="F52" i="2"/>
  <c r="E73" i="2"/>
  <c r="H131" i="2"/>
  <c r="I131" i="2" s="1"/>
  <c r="E136" i="2"/>
  <c r="H150" i="2"/>
  <c r="I150" i="2" s="1"/>
  <c r="F150" i="2"/>
  <c r="H118" i="2"/>
  <c r="I118" i="2" s="1"/>
  <c r="F118" i="2"/>
  <c r="D137" i="2"/>
  <c r="E137" i="2" s="1"/>
  <c r="D148" i="2"/>
  <c r="E148" i="2" s="1"/>
  <c r="E61" i="2"/>
  <c r="D75" i="2"/>
  <c r="D82" i="2"/>
  <c r="D93" i="2"/>
  <c r="E93" i="2" s="1"/>
  <c r="D126" i="2"/>
  <c r="E126" i="2" s="1"/>
  <c r="D133" i="2"/>
  <c r="E133" i="2" s="1"/>
  <c r="D141" i="2"/>
  <c r="E141" i="2" s="1"/>
  <c r="E3" i="2"/>
  <c r="D26" i="2"/>
  <c r="E26" i="2" s="1"/>
  <c r="D40" i="2"/>
  <c r="E40" i="2" s="1"/>
  <c r="D47" i="2"/>
  <c r="D61" i="2"/>
  <c r="D79" i="2"/>
  <c r="E79" i="2" s="1"/>
  <c r="D86" i="2"/>
  <c r="D123" i="2"/>
  <c r="D130" i="2"/>
  <c r="E10" i="2"/>
  <c r="D23" i="2"/>
  <c r="D44" i="2"/>
  <c r="D54" i="2"/>
  <c r="E54" i="2" s="1"/>
  <c r="D72" i="2"/>
  <c r="E72" i="2" s="1"/>
  <c r="D119" i="2"/>
  <c r="E119" i="2" s="1"/>
  <c r="D7" i="2"/>
  <c r="D37" i="2"/>
  <c r="E37" i="2" s="1"/>
  <c r="D51" i="2"/>
  <c r="D58" i="2"/>
  <c r="E58" i="2" s="1"/>
  <c r="F90" i="2"/>
  <c r="E108" i="2"/>
  <c r="D138" i="2"/>
  <c r="D145" i="2"/>
  <c r="D149" i="2"/>
  <c r="E101" i="2"/>
  <c r="D109" i="2"/>
  <c r="E109" i="2" s="1"/>
  <c r="E127" i="2"/>
  <c r="D142" i="2"/>
  <c r="E142" i="2" s="1"/>
  <c r="H87" i="2"/>
  <c r="I87" i="2" s="1"/>
  <c r="F87" i="2"/>
  <c r="H94" i="2"/>
  <c r="I94" i="2" s="1"/>
  <c r="F94" i="2"/>
  <c r="H105" i="2"/>
  <c r="I105" i="2" s="1"/>
  <c r="F105" i="2"/>
  <c r="D120" i="2"/>
  <c r="E120" i="2" s="1"/>
  <c r="E124" i="2"/>
  <c r="D36" i="2"/>
  <c r="E36" i="2" s="1"/>
  <c r="D140" i="2"/>
  <c r="E143" i="2"/>
  <c r="D15" i="2"/>
  <c r="E15" i="2" s="1"/>
  <c r="D71" i="2"/>
  <c r="E71" i="2" s="1"/>
  <c r="E115" i="2"/>
  <c r="D134" i="2"/>
  <c r="E134" i="2" s="1"/>
  <c r="X30" i="1"/>
  <c r="P31" i="1"/>
  <c r="K31" i="1"/>
  <c r="B31" i="1" s="1"/>
  <c r="J31" i="1"/>
  <c r="C31" i="1" s="1"/>
  <c r="H31" i="1"/>
  <c r="X26" i="1"/>
  <c r="P25" i="1"/>
  <c r="K25" i="1"/>
  <c r="C25" i="1" s="1"/>
  <c r="L48" i="1" s="1"/>
  <c r="J25" i="1"/>
  <c r="B25" i="1" s="1"/>
  <c r="H25" i="1"/>
  <c r="T37" i="1"/>
  <c r="S37" i="1"/>
  <c r="Q37" i="1"/>
  <c r="Q39" i="1"/>
  <c r="S39" i="1"/>
  <c r="P27" i="1"/>
  <c r="J27" i="1"/>
  <c r="C27" i="1" s="1"/>
  <c r="X32" i="1"/>
  <c r="P33" i="1"/>
  <c r="J33" i="1"/>
  <c r="C33" i="1" s="1"/>
  <c r="H33" i="1"/>
  <c r="K33" i="1" s="1"/>
  <c r="B33" i="1" s="1"/>
  <c r="L51" i="1" s="1"/>
  <c r="H27" i="1"/>
  <c r="K27" i="1" s="1"/>
  <c r="B27" i="1" s="1"/>
  <c r="L52" i="1" s="1"/>
  <c r="T41" i="1"/>
  <c r="S41" i="1"/>
  <c r="Q41" i="1"/>
  <c r="P43" i="1"/>
  <c r="K43" i="1"/>
  <c r="B43" i="1" s="1"/>
  <c r="C37" i="1"/>
  <c r="X28" i="1"/>
  <c r="P29" i="1"/>
  <c r="K29" i="1"/>
  <c r="C29" i="1" s="1"/>
  <c r="L49" i="1" s="1"/>
  <c r="J29" i="1"/>
  <c r="B29" i="1" s="1"/>
  <c r="P35" i="1"/>
  <c r="K35" i="1"/>
  <c r="B35" i="1" s="1"/>
  <c r="J35" i="1"/>
  <c r="C35" i="1" s="1"/>
  <c r="H35" i="1"/>
  <c r="H43" i="1"/>
  <c r="H29" i="1"/>
  <c r="J43" i="1"/>
  <c r="C43" i="1" s="1"/>
  <c r="H41" i="1"/>
  <c r="J41" i="1"/>
  <c r="C41" i="1" s="1"/>
  <c r="K41" i="1"/>
  <c r="B41" i="1" s="1"/>
  <c r="L50" i="1" s="1"/>
  <c r="H39" i="1"/>
  <c r="B37" i="1"/>
  <c r="J39" i="1"/>
  <c r="B39" i="1" s="1"/>
  <c r="Y24" i="1"/>
  <c r="K39" i="1"/>
  <c r="C39" i="1" s="1"/>
  <c r="F89" i="2" l="1"/>
  <c r="H89" i="2"/>
  <c r="I89" i="2" s="1"/>
  <c r="H32" i="2"/>
  <c r="I32" i="2" s="1"/>
  <c r="F32" i="2"/>
  <c r="F85" i="2"/>
  <c r="H85" i="2"/>
  <c r="I85" i="2" s="1"/>
  <c r="F110" i="2"/>
  <c r="H110" i="2"/>
  <c r="I110" i="2" s="1"/>
  <c r="F8" i="2"/>
  <c r="H8" i="2"/>
  <c r="I8" i="2" s="1"/>
  <c r="F37" i="2"/>
  <c r="H37" i="2"/>
  <c r="I37" i="2" s="1"/>
  <c r="F40" i="2"/>
  <c r="H40" i="2"/>
  <c r="I40" i="2" s="1"/>
  <c r="F78" i="2"/>
  <c r="H78" i="2"/>
  <c r="I78" i="2" s="1"/>
  <c r="H77" i="2"/>
  <c r="I77" i="2" s="1"/>
  <c r="F77" i="2"/>
  <c r="F26" i="2"/>
  <c r="H26" i="2"/>
  <c r="I26" i="2" s="1"/>
  <c r="F57" i="2"/>
  <c r="H57" i="2"/>
  <c r="I57" i="2" s="1"/>
  <c r="F92" i="2"/>
  <c r="H92" i="2"/>
  <c r="I92" i="2" s="1"/>
  <c r="F134" i="2"/>
  <c r="H134" i="2"/>
  <c r="I134" i="2" s="1"/>
  <c r="H119" i="2"/>
  <c r="I119" i="2" s="1"/>
  <c r="F119" i="2"/>
  <c r="F22" i="2"/>
  <c r="H22" i="2"/>
  <c r="I22" i="2" s="1"/>
  <c r="H121" i="2"/>
  <c r="I121" i="2" s="1"/>
  <c r="F121" i="2"/>
  <c r="F64" i="2"/>
  <c r="H64" i="2"/>
  <c r="I64" i="2" s="1"/>
  <c r="F142" i="2"/>
  <c r="H142" i="2"/>
  <c r="I142" i="2" s="1"/>
  <c r="H72" i="2"/>
  <c r="I72" i="2" s="1"/>
  <c r="F72" i="2"/>
  <c r="F141" i="2"/>
  <c r="H141" i="2"/>
  <c r="I141" i="2" s="1"/>
  <c r="H114" i="2"/>
  <c r="I114" i="2" s="1"/>
  <c r="F114" i="2"/>
  <c r="F71" i="2"/>
  <c r="H71" i="2"/>
  <c r="I71" i="2" s="1"/>
  <c r="F54" i="2"/>
  <c r="H54" i="2"/>
  <c r="I54" i="2" s="1"/>
  <c r="H133" i="2"/>
  <c r="I133" i="2" s="1"/>
  <c r="F133" i="2"/>
  <c r="H18" i="2"/>
  <c r="I18" i="2" s="1"/>
  <c r="F18" i="2"/>
  <c r="H60" i="2"/>
  <c r="I60" i="2" s="1"/>
  <c r="F60" i="2"/>
  <c r="F12" i="2"/>
  <c r="H12" i="2"/>
  <c r="I12" i="2" s="1"/>
  <c r="F15" i="2"/>
  <c r="H15" i="2"/>
  <c r="I15" i="2" s="1"/>
  <c r="H109" i="2"/>
  <c r="I109" i="2" s="1"/>
  <c r="F109" i="2"/>
  <c r="H126" i="2"/>
  <c r="I126" i="2" s="1"/>
  <c r="F126" i="2"/>
  <c r="F103" i="2"/>
  <c r="H103" i="2"/>
  <c r="I103" i="2" s="1"/>
  <c r="H53" i="2"/>
  <c r="I53" i="2" s="1"/>
  <c r="F53" i="2"/>
  <c r="H93" i="2"/>
  <c r="I93" i="2" s="1"/>
  <c r="F93" i="2"/>
  <c r="F50" i="2"/>
  <c r="H50" i="2"/>
  <c r="I50" i="2" s="1"/>
  <c r="F74" i="2"/>
  <c r="H74" i="2"/>
  <c r="I74" i="2" s="1"/>
  <c r="F36" i="2"/>
  <c r="H36" i="2"/>
  <c r="I36" i="2" s="1"/>
  <c r="F106" i="2"/>
  <c r="H106" i="2"/>
  <c r="I106" i="2" s="1"/>
  <c r="F29" i="2"/>
  <c r="H29" i="2"/>
  <c r="I29" i="2" s="1"/>
  <c r="F120" i="2"/>
  <c r="H120" i="2"/>
  <c r="I120" i="2" s="1"/>
  <c r="F148" i="2"/>
  <c r="H148" i="2"/>
  <c r="I148" i="2" s="1"/>
  <c r="F5" i="2"/>
  <c r="H5" i="2"/>
  <c r="I5" i="2" s="1"/>
  <c r="H79" i="2"/>
  <c r="I79" i="2" s="1"/>
  <c r="F79" i="2"/>
  <c r="F137" i="2"/>
  <c r="H137" i="2"/>
  <c r="I137" i="2" s="1"/>
  <c r="F43" i="2"/>
  <c r="H43" i="2"/>
  <c r="I43" i="2" s="1"/>
  <c r="F58" i="2"/>
  <c r="H58" i="2"/>
  <c r="I58" i="2" s="1"/>
  <c r="F113" i="2"/>
  <c r="H113" i="2"/>
  <c r="I113" i="2" s="1"/>
  <c r="H25" i="2"/>
  <c r="I25" i="2" s="1"/>
  <c r="F25" i="2"/>
  <c r="H115" i="2"/>
  <c r="I115" i="2" s="1"/>
  <c r="F115" i="2"/>
  <c r="F61" i="2"/>
  <c r="H61" i="2"/>
  <c r="I61" i="2" s="1"/>
  <c r="F51" i="2"/>
  <c r="H51" i="2"/>
  <c r="I51" i="2" s="1"/>
  <c r="H140" i="2"/>
  <c r="I140" i="2" s="1"/>
  <c r="F140" i="2"/>
  <c r="F96" i="2"/>
  <c r="H96" i="2"/>
  <c r="I96" i="2" s="1"/>
  <c r="F99" i="2"/>
  <c r="H99" i="2"/>
  <c r="I99" i="2" s="1"/>
  <c r="H7" i="2"/>
  <c r="I7" i="2" s="1"/>
  <c r="F7" i="2"/>
  <c r="F47" i="2"/>
  <c r="H47" i="2"/>
  <c r="I47" i="2" s="1"/>
  <c r="H56" i="2"/>
  <c r="I56" i="2" s="1"/>
  <c r="F56" i="2"/>
  <c r="F117" i="2"/>
  <c r="H117" i="2"/>
  <c r="I117" i="2" s="1"/>
  <c r="F82" i="2"/>
  <c r="H82" i="2"/>
  <c r="I82" i="2" s="1"/>
  <c r="H80" i="2"/>
  <c r="I80" i="2" s="1"/>
  <c r="F80" i="2"/>
  <c r="F42" i="2"/>
  <c r="H42" i="2"/>
  <c r="I42" i="2" s="1"/>
  <c r="H23" i="2"/>
  <c r="I23" i="2" s="1"/>
  <c r="F23" i="2"/>
  <c r="F9" i="2"/>
  <c r="H9" i="2"/>
  <c r="I9" i="2" s="1"/>
  <c r="H44" i="2"/>
  <c r="I44" i="2" s="1"/>
  <c r="F44" i="2"/>
  <c r="F75" i="2"/>
  <c r="H75" i="2"/>
  <c r="I75" i="2" s="1"/>
  <c r="H149" i="2"/>
  <c r="I149" i="2" s="1"/>
  <c r="F149" i="2"/>
  <c r="H59" i="2"/>
  <c r="I59" i="2" s="1"/>
  <c r="F59" i="2"/>
  <c r="H147" i="2"/>
  <c r="I147" i="2" s="1"/>
  <c r="F147" i="2"/>
  <c r="H143" i="2"/>
  <c r="I143" i="2" s="1"/>
  <c r="F143" i="2"/>
  <c r="F145" i="2"/>
  <c r="H145" i="2"/>
  <c r="I145" i="2" s="1"/>
  <c r="H86" i="2"/>
  <c r="I86" i="2" s="1"/>
  <c r="F86" i="2"/>
  <c r="F127" i="2"/>
  <c r="H127" i="2"/>
  <c r="I127" i="2" s="1"/>
  <c r="H3" i="2"/>
  <c r="I3" i="2" s="1"/>
  <c r="F3" i="2"/>
  <c r="H130" i="2"/>
  <c r="I130" i="2" s="1"/>
  <c r="F130" i="2"/>
  <c r="H100" i="2"/>
  <c r="I100" i="2" s="1"/>
  <c r="F100" i="2"/>
  <c r="H16" i="2"/>
  <c r="I16" i="2" s="1"/>
  <c r="F16" i="2"/>
  <c r="H122" i="2"/>
  <c r="I122" i="2" s="1"/>
  <c r="F122" i="2"/>
  <c r="H101" i="2"/>
  <c r="I101" i="2" s="1"/>
  <c r="F101" i="2"/>
  <c r="H129" i="2"/>
  <c r="I129" i="2" s="1"/>
  <c r="F129" i="2"/>
  <c r="H67" i="2"/>
  <c r="I67" i="2" s="1"/>
  <c r="F67" i="2"/>
  <c r="F124" i="2"/>
  <c r="H124" i="2"/>
  <c r="I124" i="2" s="1"/>
  <c r="H136" i="2"/>
  <c r="I136" i="2" s="1"/>
  <c r="F136" i="2"/>
  <c r="H10" i="2"/>
  <c r="I10" i="2" s="1"/>
  <c r="F10" i="2"/>
  <c r="H38" i="2"/>
  <c r="I38" i="2" s="1"/>
  <c r="F38" i="2"/>
  <c r="H31" i="2"/>
  <c r="I31" i="2" s="1"/>
  <c r="F31" i="2"/>
  <c r="F138" i="2"/>
  <c r="H138" i="2"/>
  <c r="I138" i="2" s="1"/>
  <c r="H123" i="2"/>
  <c r="I123" i="2" s="1"/>
  <c r="F123" i="2"/>
  <c r="H45" i="2"/>
  <c r="I45" i="2" s="1"/>
  <c r="F45" i="2"/>
  <c r="H108" i="2"/>
  <c r="I108" i="2" s="1"/>
  <c r="F108" i="2"/>
  <c r="H73" i="2"/>
  <c r="I73" i="2" s="1"/>
  <c r="F73" i="2"/>
  <c r="H66" i="2"/>
  <c r="I66" i="2" s="1"/>
  <c r="F66" i="2"/>
  <c r="H35" i="2"/>
  <c r="I35" i="2" s="1"/>
  <c r="F35" i="2"/>
  <c r="T29" i="1"/>
  <c r="S29" i="1"/>
  <c r="Q29" i="1"/>
  <c r="S27" i="1"/>
  <c r="Q27" i="1"/>
  <c r="T27" i="1" s="1"/>
  <c r="T31" i="1"/>
  <c r="S31" i="1"/>
  <c r="Q31" i="1"/>
  <c r="T43" i="1"/>
  <c r="S43" i="1"/>
  <c r="Q43" i="1"/>
  <c r="T25" i="1"/>
  <c r="S25" i="1"/>
  <c r="Q25" i="1"/>
  <c r="T35" i="1"/>
  <c r="S35" i="1"/>
  <c r="Q35" i="1"/>
  <c r="AA24" i="1"/>
  <c r="Y34" i="1"/>
  <c r="Y32" i="1"/>
  <c r="Y30" i="1"/>
  <c r="Y28" i="1"/>
  <c r="Y26" i="1"/>
  <c r="S33" i="1"/>
  <c r="Q33" i="1"/>
  <c r="T33" i="1" s="1"/>
  <c r="AA34" i="1" l="1"/>
  <c r="AA32" i="1"/>
  <c r="AA30" i="1"/>
  <c r="AA28" i="1"/>
  <c r="AA26" i="1"/>
  <c r="AB24" i="1"/>
  <c r="AB30" i="1" l="1"/>
  <c r="AB34" i="1"/>
  <c r="AB28" i="1"/>
  <c r="AB26" i="1"/>
  <c r="AB32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<sst xmlns="http://schemas.openxmlformats.org/spreadsheetml/2006/main" count="263" uniqueCount="213">
  <si>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</si>
  <si>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</si>
  <si>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</si>
  <si>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</si>
  <si>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</si>
  <si>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</si>
  <si>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</si>
  <si>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</si>
  <si>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</si>
  <si>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</si>
  <si>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</si>
  <si>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</si>
  <si>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</si>
  <si>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</si>
  <si>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</si>
  <si>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</si>
  <si>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</si>
  <si>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</si>
  <si>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</si>
  <si>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</si>
  <si>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</si>
  <si>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</si>
  <si>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</si>
  <si>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</si>
  <si>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</si>
  <si>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</si>
  <si>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</si>
  <si>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</si>
  <si>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</si>
  <si>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</si>
  <si>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</si>
  <si>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</si>
  <si>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</si>
  <si>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</si>
  <si>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</si>
  <si>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</si>
  <si>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</si>
  <si>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</si>
  <si>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</si>
  <si>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</si>
  <si>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</si>
  <si>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</si>
  <si>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</si>
  <si>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</si>
  <si>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</si>
  <si>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</si>
  <si>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</si>
  <si>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</si>
  <si>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</si>
  <si>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</si>
  <si>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</si>
  <si>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</si>
  <si>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</si>
  <si>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</si>
  <si>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</si>
  <si>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SOURCE:https://customs.gov.ng/exchange-rate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</si>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</sst>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50A499BD-E9EE-4E8A-8E1F-3A68AB757FB9}"/>
    <cellStyle name="Hyperlink" xfId="2" builtinId="8"/>
    <cellStyle name="Normal" xfId="0" builtinId="0"/>
    <cellStyle name="Normal 3" xfId="3" xr:uid="{6C03BB9F-3C34-445E-B41B-888BCE7BBC12}"/>
  </cellStyles>
  <dxfs count="4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chinaza_anugwom_stanbicibtc_com/Documents/Attachments/CURRENT%20RATE%20GUIDE%20-%20September%2014,%202026.xlsx" TargetMode="External"/><Relationship Id="rId1" Type="http://schemas.openxmlformats.org/officeDocument/2006/relationships/externalLinkPath" Target="https://standardbank-my.sharepoint.com/personal/chinaza_anugwom_stanbicibtc_com/Documents/Attachments/CURRENT%20RATE%20GUIDE%20-%20September%2014,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A263858\AppData\Local\Microsoft\Olk\Attachments\ooa-eff0ab98-751f-4e83-99fe-b3f0e4543327\5b116696bc5ff73db6c71b7f55f92ac73a9f9a885b40f50f1c7bd4665a470cff\MASTERCARD%20RATE%20FOR%20TODAY.xlsx" TargetMode="External"/><Relationship Id="rId2" Type="http://schemas.microsoft.com/office/2019/04/relationships/externalLinkLongPath" Target="https://standardbank-my.sharepoint.com/Users/A263858/AppData/Local/Microsoft/Olk/Attachments/ooa-eff0ab98-751f-4e83-99fe-b3f0e4543327/5b116696bc5ff73db6c71b7f55f92ac73a9f9a885b40f50f1c7bd4665a470cff/MASTERCARD%20RATE%20FOR%20TODAY.xlsx?BD8FEFA3" TargetMode="External"/><Relationship Id="rId1" Type="http://schemas.openxmlformats.org/officeDocument/2006/relationships/externalLinkPath" Target="file:///\\BD8FEFA3\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7">
          <cell r="G7">
            <v>1315</v>
          </cell>
          <cell r="H7">
            <v>1335</v>
          </cell>
        </row>
        <row r="9">
          <cell r="G9">
            <v>1.1552</v>
          </cell>
        </row>
        <row r="10">
          <cell r="G10">
            <v>154.37</v>
          </cell>
        </row>
        <row r="11">
          <cell r="G11">
            <v>1.3492</v>
          </cell>
        </row>
        <row r="12">
          <cell r="G12">
            <v>0.81859999999999999</v>
          </cell>
        </row>
        <row r="13">
          <cell r="G13">
            <v>16.188199999999998</v>
          </cell>
        </row>
        <row r="14">
          <cell r="G14">
            <v>6.4695</v>
          </cell>
        </row>
        <row r="15">
          <cell r="G15">
            <v>1.3877999999999999</v>
          </cell>
        </row>
        <row r="16">
          <cell r="G16">
            <v>0.71379999999999999</v>
          </cell>
        </row>
        <row r="17">
          <cell r="G17">
            <v>6.7070999999999996</v>
          </cell>
        </row>
        <row r="18">
          <cell r="G18">
            <v>6.7073</v>
          </cell>
        </row>
        <row r="19">
          <cell r="G19">
            <v>1331.1399999999999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heet1"/>
      <sheetName val="Sheet2"/>
    </sheetNames>
    <sheetDataSet>
      <sheetData sheetId="0" refreshError="1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1514.1687999999999</v>
          </cell>
        </row>
        <row r="3">
          <cell r="A3">
            <v>328</v>
          </cell>
          <cell r="B3">
            <v>209.215</v>
          </cell>
        </row>
        <row r="4">
          <cell r="A4">
            <v>953</v>
          </cell>
          <cell r="B4">
            <v>103.15665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8.0879999999999992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95.318910000000002</v>
          </cell>
        </row>
        <row r="9">
          <cell r="A9">
            <v>72</v>
          </cell>
          <cell r="B9">
            <v>13.475047999999999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33.229999999999997</v>
          </cell>
        </row>
        <row r="12">
          <cell r="A12">
            <v>949</v>
          </cell>
          <cell r="B12">
            <v>48.78</v>
          </cell>
        </row>
        <row r="13">
          <cell r="A13">
            <v>586</v>
          </cell>
          <cell r="B13">
            <v>278.16937000000001</v>
          </cell>
        </row>
        <row r="14">
          <cell r="A14">
            <v>702</v>
          </cell>
          <cell r="B14">
            <v>1.27</v>
          </cell>
        </row>
        <row r="15">
          <cell r="A15">
            <v>524</v>
          </cell>
          <cell r="B15">
            <v>152.94</v>
          </cell>
        </row>
        <row r="16">
          <cell r="A16">
            <v>50</v>
          </cell>
          <cell r="B16">
            <v>123.7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12.04</v>
          </cell>
        </row>
        <row r="19">
          <cell r="A19">
            <v>971</v>
          </cell>
          <cell r="B19">
            <v>64.3</v>
          </cell>
        </row>
        <row r="20">
          <cell r="A20">
            <v>682</v>
          </cell>
          <cell r="B20">
            <v>3.7565</v>
          </cell>
        </row>
        <row r="21">
          <cell r="A21">
            <v>978</v>
          </cell>
          <cell r="B21">
            <v>0.86445300000000003</v>
          </cell>
        </row>
        <row r="22">
          <cell r="A22">
            <v>90</v>
          </cell>
          <cell r="B22">
            <v>7.7480770000000003</v>
          </cell>
        </row>
        <row r="23">
          <cell r="A23">
            <v>157</v>
          </cell>
          <cell r="B23">
            <v>6.711252</v>
          </cell>
        </row>
        <row r="24">
          <cell r="A24">
            <v>324</v>
          </cell>
          <cell r="B24">
            <v>8799.6630000000005</v>
          </cell>
        </row>
        <row r="25">
          <cell r="A25">
            <v>967</v>
          </cell>
          <cell r="B25">
            <v>19.385266999999999</v>
          </cell>
        </row>
        <row r="26">
          <cell r="A26">
            <v>882</v>
          </cell>
          <cell r="B26">
            <v>2.6756725000000001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11765.76</v>
          </cell>
        </row>
        <row r="29">
          <cell r="A29">
            <v>124</v>
          </cell>
          <cell r="B29">
            <v>1.3887</v>
          </cell>
        </row>
        <row r="30">
          <cell r="A30">
            <v>996</v>
          </cell>
          <cell r="B30">
            <v>832.48829999999998</v>
          </cell>
        </row>
        <row r="31">
          <cell r="A31">
            <v>242</v>
          </cell>
          <cell r="B31">
            <v>2.1871996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95.56</v>
          </cell>
        </row>
        <row r="34">
          <cell r="A34">
            <v>985</v>
          </cell>
          <cell r="B34">
            <v>3.7425000000000002</v>
          </cell>
        </row>
        <row r="35">
          <cell r="A35">
            <v>756</v>
          </cell>
          <cell r="B35">
            <v>0.81720000000000004</v>
          </cell>
        </row>
        <row r="36">
          <cell r="A36">
            <v>578</v>
          </cell>
          <cell r="B36">
            <v>9.3394999999999992</v>
          </cell>
        </row>
        <row r="37">
          <cell r="A37">
            <v>516</v>
          </cell>
          <cell r="B37">
            <v>16.237501000000002</v>
          </cell>
        </row>
        <row r="38">
          <cell r="A38">
            <v>238</v>
          </cell>
          <cell r="B38">
            <v>0.74189400000000005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7.6471910000000003</v>
          </cell>
        </row>
        <row r="41">
          <cell r="A41">
            <v>901</v>
          </cell>
          <cell r="B41">
            <v>31.667999999999999</v>
          </cell>
        </row>
        <row r="42">
          <cell r="A42">
            <v>834</v>
          </cell>
          <cell r="B42">
            <v>2660</v>
          </cell>
        </row>
        <row r="43">
          <cell r="A43">
            <v>952</v>
          </cell>
          <cell r="B43">
            <v>567.04399999999998</v>
          </cell>
        </row>
        <row r="44">
          <cell r="A44">
            <v>360</v>
          </cell>
          <cell r="B44">
            <v>17625</v>
          </cell>
        </row>
        <row r="45">
          <cell r="A45">
            <v>496</v>
          </cell>
          <cell r="B45">
            <v>3599</v>
          </cell>
        </row>
        <row r="46">
          <cell r="A46">
            <v>941</v>
          </cell>
          <cell r="B46">
            <v>101.201385</v>
          </cell>
        </row>
        <row r="47">
          <cell r="A47">
            <v>434</v>
          </cell>
          <cell r="B47">
            <v>6.3344874000000004</v>
          </cell>
        </row>
        <row r="48">
          <cell r="A48">
            <v>930</v>
          </cell>
          <cell r="B48">
            <v>21.357479999999999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95.587500000000006</v>
          </cell>
        </row>
        <row r="51">
          <cell r="A51">
            <v>981</v>
          </cell>
          <cell r="B51">
            <v>2.5710000000000002</v>
          </cell>
        </row>
        <row r="52">
          <cell r="A52">
            <v>752</v>
          </cell>
          <cell r="B52">
            <v>9.7284000000000006</v>
          </cell>
        </row>
        <row r="53">
          <cell r="A53">
            <v>116</v>
          </cell>
          <cell r="B53">
            <v>4056.2664</v>
          </cell>
        </row>
        <row r="54">
          <cell r="A54">
            <v>512</v>
          </cell>
          <cell r="B54">
            <v>0.38512999999999997</v>
          </cell>
        </row>
        <row r="55">
          <cell r="A55">
            <v>977</v>
          </cell>
          <cell r="B55">
            <v>1.690723</v>
          </cell>
        </row>
        <row r="56">
          <cell r="A56">
            <v>174</v>
          </cell>
          <cell r="B56">
            <v>425.28300000000002</v>
          </cell>
        </row>
        <row r="57">
          <cell r="A57">
            <v>748</v>
          </cell>
          <cell r="B57">
            <v>16.2256</v>
          </cell>
        </row>
        <row r="58">
          <cell r="A58">
            <v>156</v>
          </cell>
          <cell r="B58">
            <v>6.7099000000000002</v>
          </cell>
        </row>
        <row r="59">
          <cell r="A59">
            <v>96</v>
          </cell>
          <cell r="B59">
            <v>1.27</v>
          </cell>
        </row>
        <row r="60">
          <cell r="A60">
            <v>788</v>
          </cell>
          <cell r="B60">
            <v>2.919</v>
          </cell>
        </row>
        <row r="61">
          <cell r="A61">
            <v>608</v>
          </cell>
          <cell r="B61">
            <v>62.804000000000002</v>
          </cell>
        </row>
        <row r="62">
          <cell r="A62">
            <v>430</v>
          </cell>
          <cell r="B62">
            <v>174.86190999999999</v>
          </cell>
        </row>
        <row r="63">
          <cell r="A63">
            <v>548</v>
          </cell>
          <cell r="B63">
            <v>116.14799499999999</v>
          </cell>
        </row>
        <row r="64">
          <cell r="A64">
            <v>826</v>
          </cell>
          <cell r="B64">
            <v>0.74189400000000005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120.52</v>
          </cell>
        </row>
        <row r="67">
          <cell r="A67">
            <v>208</v>
          </cell>
          <cell r="B67">
            <v>6.4608999999999996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133.37174999999999</v>
          </cell>
        </row>
        <row r="70">
          <cell r="A70">
            <v>933</v>
          </cell>
          <cell r="B70">
            <v>3.0196999999999998</v>
          </cell>
        </row>
        <row r="71">
          <cell r="A71">
            <v>292</v>
          </cell>
          <cell r="B71">
            <v>0.74189400000000005</v>
          </cell>
        </row>
        <row r="72">
          <cell r="A72">
            <v>704</v>
          </cell>
          <cell r="B72">
            <v>25940</v>
          </cell>
        </row>
        <row r="73">
          <cell r="A73">
            <v>426</v>
          </cell>
          <cell r="B73">
            <v>16.2256</v>
          </cell>
        </row>
        <row r="74">
          <cell r="A74">
            <v>230</v>
          </cell>
          <cell r="B74">
            <v>161.91849999999999</v>
          </cell>
        </row>
        <row r="75">
          <cell r="A75">
            <v>392</v>
          </cell>
          <cell r="B75">
            <v>154.63999999999999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315.61002000000002</v>
          </cell>
        </row>
        <row r="78">
          <cell r="A78">
            <v>973</v>
          </cell>
          <cell r="B78">
            <v>919.1934</v>
          </cell>
        </row>
        <row r="79">
          <cell r="A79">
            <v>170</v>
          </cell>
          <cell r="B79">
            <v>3101</v>
          </cell>
        </row>
        <row r="80">
          <cell r="A80">
            <v>188</v>
          </cell>
          <cell r="B80">
            <v>457.19623000000001</v>
          </cell>
        </row>
        <row r="81">
          <cell r="A81">
            <v>152</v>
          </cell>
          <cell r="B81">
            <v>946.31994999999995</v>
          </cell>
        </row>
        <row r="82">
          <cell r="A82">
            <v>8</v>
          </cell>
          <cell r="B82">
            <v>79.56</v>
          </cell>
        </row>
        <row r="83">
          <cell r="A83">
            <v>270</v>
          </cell>
          <cell r="B83">
            <v>72.48</v>
          </cell>
        </row>
        <row r="84">
          <cell r="A84">
            <v>929</v>
          </cell>
          <cell r="B84">
            <v>40.179183999999999</v>
          </cell>
        </row>
        <row r="85">
          <cell r="A85">
            <v>566</v>
          </cell>
          <cell r="B85">
            <v>1331.14</v>
          </cell>
        </row>
        <row r="86">
          <cell r="A86">
            <v>404</v>
          </cell>
          <cell r="B86">
            <v>129.36464000000001</v>
          </cell>
        </row>
        <row r="87">
          <cell r="A87">
            <v>108</v>
          </cell>
          <cell r="B87">
            <v>2975.0488</v>
          </cell>
        </row>
        <row r="88">
          <cell r="A88">
            <v>388</v>
          </cell>
          <cell r="B88">
            <v>157.92296999999999</v>
          </cell>
        </row>
        <row r="89">
          <cell r="A89">
            <v>504</v>
          </cell>
          <cell r="B89">
            <v>9.4213000000000005</v>
          </cell>
        </row>
        <row r="90">
          <cell r="A90">
            <v>784</v>
          </cell>
          <cell r="B90">
            <v>3.6738</v>
          </cell>
        </row>
        <row r="91">
          <cell r="A91">
            <v>604</v>
          </cell>
          <cell r="B91">
            <v>3.3769999999999998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4331.9204</v>
          </cell>
        </row>
        <row r="95">
          <cell r="A95">
            <v>484</v>
          </cell>
          <cell r="B95">
            <v>16.970700999999998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44.548299999999998</v>
          </cell>
        </row>
        <row r="99">
          <cell r="A99">
            <v>800</v>
          </cell>
          <cell r="B99">
            <v>3874.6694000000002</v>
          </cell>
        </row>
        <row r="100">
          <cell r="A100">
            <v>818</v>
          </cell>
          <cell r="B100">
            <v>51.37</v>
          </cell>
        </row>
        <row r="101">
          <cell r="A101">
            <v>936</v>
          </cell>
          <cell r="B101">
            <v>11.47</v>
          </cell>
        </row>
        <row r="102">
          <cell r="A102">
            <v>344</v>
          </cell>
          <cell r="B102">
            <v>7.8432000000000004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53.049500000000002</v>
          </cell>
        </row>
        <row r="105">
          <cell r="A105">
            <v>400</v>
          </cell>
          <cell r="B105">
            <v>0.71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22.825099999999999</v>
          </cell>
        </row>
        <row r="108">
          <cell r="A108">
            <v>418</v>
          </cell>
          <cell r="B108">
            <v>22481</v>
          </cell>
        </row>
        <row r="109">
          <cell r="A109">
            <v>858</v>
          </cell>
          <cell r="B109">
            <v>40.29</v>
          </cell>
        </row>
        <row r="110">
          <cell r="A110">
            <v>104</v>
          </cell>
          <cell r="B110">
            <v>3660</v>
          </cell>
        </row>
        <row r="111">
          <cell r="A111">
            <v>976</v>
          </cell>
          <cell r="B111">
            <v>2311.7514999999999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6.7541000000000002</v>
          </cell>
        </row>
        <row r="114">
          <cell r="A114">
            <v>600</v>
          </cell>
          <cell r="B114">
            <v>6030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4.08</v>
          </cell>
        </row>
        <row r="117">
          <cell r="A117">
            <v>144</v>
          </cell>
          <cell r="B117">
            <v>328.9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36.658560000000001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47.4039</v>
          </cell>
        </row>
        <row r="122">
          <cell r="A122">
            <v>498</v>
          </cell>
          <cell r="B122">
            <v>17.257567999999999</v>
          </cell>
        </row>
        <row r="123">
          <cell r="A123">
            <v>776</v>
          </cell>
          <cell r="B123">
            <v>2.3128679999999999</v>
          </cell>
        </row>
        <row r="124">
          <cell r="A124">
            <v>943</v>
          </cell>
          <cell r="B124">
            <v>63.999473999999999</v>
          </cell>
        </row>
        <row r="125">
          <cell r="A125">
            <v>598</v>
          </cell>
          <cell r="B125">
            <v>4.4365572999999996</v>
          </cell>
        </row>
        <row r="126">
          <cell r="A126">
            <v>654</v>
          </cell>
          <cell r="B126">
            <v>0.74189400000000005</v>
          </cell>
        </row>
        <row r="127">
          <cell r="A127">
            <v>340</v>
          </cell>
          <cell r="B127">
            <v>26.85</v>
          </cell>
        </row>
        <row r="128">
          <cell r="A128">
            <v>643</v>
          </cell>
          <cell r="B128">
            <v>84.653599999999997</v>
          </cell>
        </row>
        <row r="129">
          <cell r="A129">
            <v>414</v>
          </cell>
          <cell r="B129">
            <v>0.30664999999999998</v>
          </cell>
        </row>
        <row r="130">
          <cell r="A130">
            <v>51</v>
          </cell>
          <cell r="B130">
            <v>362.61540000000002</v>
          </cell>
        </row>
        <row r="131">
          <cell r="A131">
            <v>972</v>
          </cell>
          <cell r="B131">
            <v>9.2521000000000004</v>
          </cell>
        </row>
        <row r="132">
          <cell r="A132">
            <v>398</v>
          </cell>
          <cell r="B132">
            <v>451.26</v>
          </cell>
        </row>
        <row r="133">
          <cell r="A133">
            <v>928</v>
          </cell>
          <cell r="B133">
            <v>832.48829999999998</v>
          </cell>
        </row>
        <row r="134">
          <cell r="A134">
            <v>454</v>
          </cell>
          <cell r="B134">
            <v>1736.2704000000001</v>
          </cell>
        </row>
        <row r="135">
          <cell r="A135">
            <v>158</v>
          </cell>
          <cell r="B135">
            <v>6.7065570000000001</v>
          </cell>
        </row>
        <row r="136">
          <cell r="A136">
            <v>554</v>
          </cell>
          <cell r="B136">
            <v>1.7265189999999999</v>
          </cell>
        </row>
        <row r="137">
          <cell r="A137">
            <v>950</v>
          </cell>
          <cell r="B137">
            <v>567.04399999999998</v>
          </cell>
        </row>
        <row r="138">
          <cell r="A138">
            <v>968</v>
          </cell>
          <cell r="B138">
            <v>38.191200000000002</v>
          </cell>
        </row>
        <row r="139">
          <cell r="A139">
            <v>214</v>
          </cell>
          <cell r="B139">
            <v>58.961703999999997</v>
          </cell>
        </row>
        <row r="140">
          <cell r="A140">
            <v>376</v>
          </cell>
          <cell r="B140">
            <v>3.0579999999999998</v>
          </cell>
        </row>
        <row r="141">
          <cell r="A141">
            <v>36</v>
          </cell>
          <cell r="B141">
            <v>1.398992</v>
          </cell>
        </row>
        <row r="142">
          <cell r="A142">
            <v>710</v>
          </cell>
          <cell r="B142">
            <v>16.237501000000002</v>
          </cell>
        </row>
        <row r="143">
          <cell r="A143">
            <v>203</v>
          </cell>
          <cell r="B143">
            <v>20.986999999999998</v>
          </cell>
        </row>
        <row r="144">
          <cell r="A144">
            <v>728</v>
          </cell>
          <cell r="B144">
            <v>5658.9087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4.5461999999999998</v>
          </cell>
        </row>
        <row r="148">
          <cell r="A148">
            <v>410</v>
          </cell>
          <cell r="B148">
            <v>1338.2762</v>
          </cell>
        </row>
        <row r="149">
          <cell r="A149">
            <v>706</v>
          </cell>
          <cell r="B149">
            <v>572.24289999999996</v>
          </cell>
        </row>
        <row r="150">
          <cell r="A150">
            <v>690</v>
          </cell>
          <cell r="B150">
            <v>14.4278</v>
          </cell>
        </row>
        <row r="151">
          <cell r="A151">
            <v>986</v>
          </cell>
          <cell r="B151">
            <v>5.1273</v>
          </cell>
        </row>
        <row r="152">
          <cell r="A152">
            <v>3</v>
          </cell>
          <cell r="B152">
            <v>1441.47</v>
          </cell>
        </row>
        <row r="153">
          <cell r="A153">
            <v>924</v>
          </cell>
          <cell r="B153">
            <v>28.518799999999999</v>
          </cell>
        </row>
        <row r="154">
          <cell r="A154">
            <v>646</v>
          </cell>
          <cell r="B154">
            <v>1474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131.22900000000001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AFB7-EFDB-4D0F-BCBC-E9639D6AE688}">
  <dimension ref="A1:AI93"/>
  <sheetViews>
    <sheetView workbookViewId="0">
      <selection activeCell="A9" sqref="A9:XFD11"/>
    </sheetView>
  </sheetViews>
  <sheetFormatPr defaultColWidth="8.81640625" defaultRowHeight="14.5" x14ac:dyDescent="0.35"/>
  <cols>
    <col min="1" max="1" width="24.36328125" style="4" customWidth="1"/>
    <col min="2" max="2" width="20" style="4" customWidth="1"/>
    <col min="3" max="3" width="29.81640625" style="4" customWidth="1"/>
    <col min="4" max="4" width="26" style="4" customWidth="1"/>
    <col min="5" max="5" width="15.26953125" style="4" customWidth="1"/>
    <col min="6" max="6" width="21.36328125" style="4" customWidth="1"/>
    <col min="7" max="7" width="27.08984375" style="57" hidden="1" customWidth="1"/>
    <col min="8" max="8" width="11.26953125" style="57" hidden="1" customWidth="1"/>
    <col min="9" max="9" width="2.26953125" style="57" hidden="1" customWidth="1"/>
    <col min="10" max="10" width="36" style="57" customWidth="1"/>
    <col min="11" max="11" width="25.36328125" style="57" bestFit="1" customWidth="1"/>
    <col min="12" max="12" width="0.81640625" style="4" customWidth="1"/>
    <col min="13" max="13" width="27.81640625" style="4" customWidth="1"/>
    <col min="14" max="14" width="0.7265625" style="4" customWidth="1"/>
    <col min="15" max="15" width="21.36328125" style="4" customWidth="1"/>
    <col min="16" max="16" width="27.08984375" style="57" hidden="1" customWidth="1"/>
    <col min="17" max="17" width="11.26953125" style="57" hidden="1" customWidth="1"/>
    <col min="18" max="18" width="2.26953125" style="57" hidden="1" customWidth="1"/>
    <col min="19" max="19" width="36" style="57" customWidth="1"/>
    <col min="20" max="20" width="25.36328125" style="57" bestFit="1" customWidth="1"/>
    <col min="21" max="21" width="0.81640625" style="4" customWidth="1"/>
    <col min="22" max="22" width="27.81640625" style="4" customWidth="1"/>
    <col min="23" max="23" width="24.08984375" style="4" customWidth="1"/>
    <col min="24" max="24" width="11.26953125" style="4" hidden="1" customWidth="1"/>
    <col min="25" max="25" width="11.81640625" style="4" customWidth="1"/>
    <col min="26" max="26" width="4.36328125" style="4" customWidth="1"/>
    <col min="27" max="27" width="20" style="4" bestFit="1" customWidth="1"/>
    <col min="28" max="28" width="18.6328125" style="4" customWidth="1"/>
    <col min="29" max="29" width="16.26953125" style="4" customWidth="1"/>
    <col min="30" max="30" width="28.7265625" style="4" hidden="1" customWidth="1"/>
    <col min="31" max="16384" width="8.8164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/>
      <c r="H9" s="16"/>
      <c r="I9" s="10"/>
      <c r="J9" s="10"/>
      <c r="K9" s="3"/>
      <c r="L9" s="2"/>
      <c r="M9" s="2"/>
      <c r="O9" s="10"/>
      <c r="P9" s="16"/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/>
      <c r="H10" s="16"/>
      <c r="I10" s="10"/>
      <c r="J10" s="10"/>
      <c r="K10" s="3"/>
      <c r="L10" s="2"/>
      <c r="M10" s="2"/>
      <c r="O10" s="10"/>
      <c r="P10" s="16"/>
      <c r="Q10" s="16"/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/>
      <c r="H11" s="16"/>
      <c r="I11" s="16"/>
      <c r="J11" s="15"/>
      <c r="K11" s="18"/>
      <c r="L11" s="2"/>
      <c r="M11" s="2"/>
      <c r="O11" s="2"/>
      <c r="P11" s="17"/>
      <c r="Q11" s="16"/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46279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5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1315</v>
      </c>
      <c r="C23" s="8">
        <f>[1]POPULATE!H7</f>
        <v>1335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1335</v>
      </c>
      <c r="Z24" s="19"/>
      <c r="AA24" s="50">
        <f>Y24</f>
        <v>1335</v>
      </c>
      <c r="AB24" s="49">
        <f>AA24</f>
        <v>1335</v>
      </c>
      <c r="AD24" s="4" t="s">
        <v>23</v>
      </c>
    </row>
    <row r="25" spans="1:35" ht="14" x14ac:dyDescent="0.3">
      <c r="A25" s="2" t="s">
        <v>24</v>
      </c>
      <c r="B25" s="8">
        <f>B23*(J25-0.0075)</f>
        <v>1496.0754999999999</v>
      </c>
      <c r="C25" s="8">
        <f>+C23*(K25-0.0055)</f>
        <v>1548.1994999999999</v>
      </c>
      <c r="D25" s="8"/>
      <c r="E25" s="8"/>
      <c r="F25" s="51" t="s">
        <v>25</v>
      </c>
      <c r="G25" s="52">
        <f>[1]POPULATE!G9</f>
        <v>1.1552</v>
      </c>
      <c r="H25" s="53">
        <f>+G25+0.03</f>
        <v>1.1852</v>
      </c>
      <c r="I25" s="53"/>
      <c r="J25" s="45">
        <f>+(G25-($J$17/10000))+0</f>
        <v>1.1452</v>
      </c>
      <c r="K25" s="45">
        <f>+(G25+($K$17/10000))+0</f>
        <v>1.1652</v>
      </c>
      <c r="L25" s="8" t="s">
        <v>26</v>
      </c>
      <c r="M25" s="54"/>
      <c r="N25" s="48"/>
      <c r="O25" s="51" t="s">
        <v>25</v>
      </c>
      <c r="P25" s="52">
        <f>G25</f>
        <v>1.1552</v>
      </c>
      <c r="Q25" s="53">
        <f>+P25+0.03</f>
        <v>1.1852</v>
      </c>
      <c r="R25" s="53"/>
      <c r="S25" s="45">
        <f>+(P25-($S$17/10000))+0</f>
        <v>1.1402000000000001</v>
      </c>
      <c r="T25" s="45">
        <f>+(P25+($T$17/10000))+0</f>
        <v>1.1701999999999999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1.1612</v>
      </c>
      <c r="Y26" s="49">
        <f>$Y$24*X26</f>
        <v>1550.202</v>
      </c>
      <c r="Z26" s="19"/>
      <c r="AA26" s="56">
        <f>$AA$24*X26</f>
        <v>1550.202</v>
      </c>
      <c r="AB26" s="56">
        <f>$AB$24*X26</f>
        <v>1550.202</v>
      </c>
      <c r="AD26" s="4" t="s">
        <v>23</v>
      </c>
    </row>
    <row r="27" spans="1:35" ht="14" x14ac:dyDescent="0.3">
      <c r="A27" s="2" t="s">
        <v>28</v>
      </c>
      <c r="B27" s="8">
        <f>+B23/K27</f>
        <v>8.4095414721493889</v>
      </c>
      <c r="C27" s="8">
        <f>+C23/J27</f>
        <v>8.7044402425506942</v>
      </c>
      <c r="D27" s="23"/>
      <c r="E27" s="59"/>
      <c r="F27" s="51" t="s">
        <v>29</v>
      </c>
      <c r="G27" s="52">
        <f>[1]POPULATE!G10</f>
        <v>154.37</v>
      </c>
      <c r="H27" s="53">
        <f>+G27+1</f>
        <v>155.37</v>
      </c>
      <c r="I27" s="17"/>
      <c r="J27" s="8">
        <f>+(G27-($J$17/100))+0</f>
        <v>153.37</v>
      </c>
      <c r="K27" s="8">
        <f>+(H27+($K$17/100))-0</f>
        <v>156.37</v>
      </c>
      <c r="L27" s="16" t="s">
        <v>30</v>
      </c>
      <c r="M27" s="16"/>
      <c r="O27" s="51" t="s">
        <v>29</v>
      </c>
      <c r="P27" s="52">
        <f t="shared" ref="P27:P43" si="0">G27</f>
        <v>154.37</v>
      </c>
      <c r="Q27" s="53">
        <f>+P27+1</f>
        <v>155.37</v>
      </c>
      <c r="R27" s="17"/>
      <c r="S27" s="8">
        <f>+(P27-($S$17/100))+0</f>
        <v>152.87</v>
      </c>
      <c r="T27" s="8">
        <f>+(Q27+($T$17/100))-0</f>
        <v>156.87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1.3552</v>
      </c>
      <c r="Y28" s="49">
        <f>$Y$24*X28</f>
        <v>1809.192</v>
      </c>
      <c r="Z28" s="19"/>
      <c r="AA28" s="56">
        <f>$AA$24*X28</f>
        <v>1809.192</v>
      </c>
      <c r="AB28" s="56">
        <f>$AB$24*X28</f>
        <v>1809.192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1751.1854999999998</v>
      </c>
      <c r="C29" s="16">
        <f>+C23*(K29-0.0055)</f>
        <v>1807.1895</v>
      </c>
      <c r="D29" s="16"/>
      <c r="E29" s="8"/>
      <c r="F29" s="41" t="s">
        <v>32</v>
      </c>
      <c r="G29" s="52">
        <f>[1]POPULATE!G11</f>
        <v>1.3492</v>
      </c>
      <c r="H29" s="53">
        <f>+G29+0.03</f>
        <v>1.3792</v>
      </c>
      <c r="I29" s="53"/>
      <c r="J29" s="45">
        <f>+(G29-($J$17/10000))+0</f>
        <v>1.3391999999999999</v>
      </c>
      <c r="K29" s="45">
        <f>+(G29+($K$17/10000))-0</f>
        <v>1.3592</v>
      </c>
      <c r="L29" s="16" t="s">
        <v>33</v>
      </c>
      <c r="M29" s="16"/>
      <c r="N29" s="48"/>
      <c r="O29" s="41" t="s">
        <v>32</v>
      </c>
      <c r="P29" s="52">
        <f t="shared" si="0"/>
        <v>1.3492</v>
      </c>
      <c r="Q29" s="53">
        <f>+P29+0.03</f>
        <v>1.3792</v>
      </c>
      <c r="R29" s="53"/>
      <c r="S29" s="45">
        <f>+(P29-($S$17/10000))+0</f>
        <v>1.3342000000000001</v>
      </c>
      <c r="T29" s="45">
        <f>+(P29+($T$17/10000))-0</f>
        <v>1.3641999999999999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0.81259999999999999</v>
      </c>
      <c r="Y30" s="49">
        <f>$Y$24/X30</f>
        <v>1642.8747231110017</v>
      </c>
      <c r="Z30" s="19"/>
      <c r="AA30" s="56">
        <f>$AA$24/X30</f>
        <v>1642.8747231110017</v>
      </c>
      <c r="AB30" s="56">
        <f>$AB$24/X30</f>
        <v>1642.8747231110017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1587.0142408882452</v>
      </c>
      <c r="C31" s="16">
        <f>+C23/J31</f>
        <v>1651.0017313875835</v>
      </c>
      <c r="D31" s="16"/>
      <c r="E31" s="8"/>
      <c r="F31" s="41" t="s">
        <v>35</v>
      </c>
      <c r="G31" s="52">
        <f>[1]POPULATE!G12</f>
        <v>0.81859999999999999</v>
      </c>
      <c r="H31" s="53">
        <f>+G31+0.04</f>
        <v>0.85860000000000003</v>
      </c>
      <c r="I31" s="53"/>
      <c r="J31" s="45">
        <f>+(G31-($J$17/10000))+0</f>
        <v>0.80859999999999999</v>
      </c>
      <c r="K31" s="45">
        <f>+(G31+($K$17/10000))-0</f>
        <v>0.8286</v>
      </c>
      <c r="L31" s="16" t="s">
        <v>36</v>
      </c>
      <c r="M31" s="16"/>
      <c r="N31" s="48"/>
      <c r="O31" s="41" t="s">
        <v>35</v>
      </c>
      <c r="P31" s="52">
        <f t="shared" si="0"/>
        <v>0.81859999999999999</v>
      </c>
      <c r="Q31" s="53">
        <f>+P31+0.04</f>
        <v>0.85860000000000003</v>
      </c>
      <c r="R31" s="53"/>
      <c r="S31" s="45">
        <f>+(P31-($S$17/10000))+0</f>
        <v>0.80359999999999998</v>
      </c>
      <c r="T31" s="45">
        <f>+(P31+($T$17/10000))-0</f>
        <v>0.83360000000000001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16.118199999999998</v>
      </c>
      <c r="Y32" s="49">
        <f>$Y$24/X32</f>
        <v>82.825625690213556</v>
      </c>
      <c r="Z32" s="19"/>
      <c r="AA32" s="56">
        <f>$AA$24/X32</f>
        <v>82.825625690213556</v>
      </c>
      <c r="AB32" s="56">
        <f>$AB$24/X32</f>
        <v>82.825625690213556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80.733291585319435</v>
      </c>
      <c r="C33" s="16">
        <f>+C23/J33</f>
        <v>82.954291253448687</v>
      </c>
      <c r="D33" s="16"/>
      <c r="E33" s="8"/>
      <c r="F33" s="66" t="s">
        <v>38</v>
      </c>
      <c r="G33" s="52">
        <f>[1]POPULATE!G13</f>
        <v>16.188199999999998</v>
      </c>
      <c r="H33" s="53">
        <f>+G33+0.04</f>
        <v>16.228199999999998</v>
      </c>
      <c r="I33" s="67"/>
      <c r="J33" s="45">
        <f>+(G33-($J$17/10000))-0.085</f>
        <v>16.093199999999996</v>
      </c>
      <c r="K33" s="45">
        <f>+(H33+($K$17/10000))+0.05</f>
        <v>16.2882</v>
      </c>
      <c r="L33" s="41" t="s">
        <v>39</v>
      </c>
      <c r="M33" s="41"/>
      <c r="N33" s="48"/>
      <c r="O33" s="66" t="s">
        <v>38</v>
      </c>
      <c r="P33" s="52">
        <f t="shared" si="0"/>
        <v>16.188199999999998</v>
      </c>
      <c r="Q33" s="53">
        <f>+P33+0.04</f>
        <v>16.228199999999998</v>
      </c>
      <c r="R33" s="67"/>
      <c r="S33" s="45">
        <f>+(P33-($S$17/10000))-0.085</f>
        <v>16.088199999999997</v>
      </c>
      <c r="T33" s="45">
        <f>+(Q33+($T$17/10000))+0.05</f>
        <v>16.293199999999999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1.3817999999999999</v>
      </c>
      <c r="Y34" s="49">
        <f>$Y$24/X34</f>
        <v>966.13113330438568</v>
      </c>
      <c r="Z34" s="19"/>
      <c r="AA34" s="56">
        <f>$AA$24/X34</f>
        <v>966.13113330438568</v>
      </c>
      <c r="AB34" s="56">
        <f>$AB$24/X34</f>
        <v>966.13113330438568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202.94775831468479</v>
      </c>
      <c r="C35" s="16">
        <f>+C23/J35</f>
        <v>206.6723430606084</v>
      </c>
      <c r="D35" s="16"/>
      <c r="E35" s="8"/>
      <c r="F35" s="66" t="s">
        <v>42</v>
      </c>
      <c r="G35" s="52">
        <f>[1]POPULATE!G14</f>
        <v>6.4695</v>
      </c>
      <c r="H35" s="53">
        <f>+G35+0.04</f>
        <v>6.5095000000000001</v>
      </c>
      <c r="I35" s="67"/>
      <c r="J35" s="45">
        <f>+(G35-($J$17/10000))-0</f>
        <v>6.4595000000000002</v>
      </c>
      <c r="K35" s="45">
        <f>+(G35+($K$17/10000))-0</f>
        <v>6.4794999999999998</v>
      </c>
      <c r="L35" s="16" t="s">
        <v>43</v>
      </c>
      <c r="M35" s="16"/>
      <c r="N35" s="48"/>
      <c r="O35" s="66" t="s">
        <v>42</v>
      </c>
      <c r="P35" s="52">
        <f t="shared" si="0"/>
        <v>6.4695</v>
      </c>
      <c r="Q35" s="53">
        <f>+P35+0.04</f>
        <v>6.5095000000000001</v>
      </c>
      <c r="R35" s="67"/>
      <c r="S35" s="45">
        <f>+(P35-($S$17/10000))-0</f>
        <v>6.4545000000000003</v>
      </c>
      <c r="T35" s="45">
        <f>+(P35+($T$17/10000))-0</f>
        <v>6.4844999999999997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940.76405780512243</v>
      </c>
      <c r="C37" s="16">
        <f>+C23/J37</f>
        <v>968.93598490346938</v>
      </c>
      <c r="D37" s="16"/>
      <c r="E37" s="8"/>
      <c r="F37" s="66" t="s">
        <v>44</v>
      </c>
      <c r="G37" s="52">
        <f>[1]POPULATE!G15</f>
        <v>1.3877999999999999</v>
      </c>
      <c r="H37" s="53">
        <f>+G37+0.04</f>
        <v>1.4278</v>
      </c>
      <c r="I37" s="69"/>
      <c r="J37" s="45">
        <f>+(G37-($J$17/10000))-0</f>
        <v>1.3777999999999999</v>
      </c>
      <c r="K37" s="45">
        <f>+(G37+($K$17/10000))-0</f>
        <v>1.3977999999999999</v>
      </c>
      <c r="L37" s="16" t="s">
        <v>45</v>
      </c>
      <c r="M37" s="16"/>
      <c r="N37" s="48"/>
      <c r="O37" s="66" t="s">
        <v>44</v>
      </c>
      <c r="P37" s="52">
        <f t="shared" si="0"/>
        <v>1.3877999999999999</v>
      </c>
      <c r="Q37" s="53">
        <f>+P37+0.04</f>
        <v>1.4278</v>
      </c>
      <c r="R37" s="69"/>
      <c r="S37" s="45">
        <f>+(P37-($S$17/10000))-0</f>
        <v>1.3728</v>
      </c>
      <c r="T37" s="45">
        <f>+(P37+($T$17/10000))-0</f>
        <v>1.4027999999999998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925.49699999999996</v>
      </c>
      <c r="C39" s="8">
        <f>+C23*K39</f>
        <v>966.27300000000002</v>
      </c>
      <c r="D39" s="8"/>
      <c r="E39" s="8"/>
      <c r="F39" s="66" t="s">
        <v>47</v>
      </c>
      <c r="G39" s="52">
        <f>[1]POPULATE!G16</f>
        <v>0.71379999999999999</v>
      </c>
      <c r="H39" s="53">
        <f>+G39+0.04</f>
        <v>0.75380000000000003</v>
      </c>
      <c r="I39" s="67"/>
      <c r="J39" s="45">
        <f>+(G39-($J$17/10000))+0</f>
        <v>0.70379999999999998</v>
      </c>
      <c r="K39" s="45">
        <f>+(G39+($K$17/10000))-0</f>
        <v>0.7238</v>
      </c>
      <c r="L39" s="8" t="s">
        <v>48</v>
      </c>
      <c r="M39" s="8"/>
      <c r="N39" s="48"/>
      <c r="O39" s="66" t="s">
        <v>47</v>
      </c>
      <c r="P39" s="52">
        <f t="shared" si="0"/>
        <v>0.71379999999999999</v>
      </c>
      <c r="Q39" s="53">
        <f>+P39+0.04</f>
        <v>0.75380000000000003</v>
      </c>
      <c r="R39" s="67"/>
      <c r="S39" s="45">
        <f>+(P39-($S$17/10000))+0</f>
        <v>0.69879999999999998</v>
      </c>
      <c r="T39" s="45">
        <f>+(P39+($T$17/10000))-0</f>
        <v>0.7288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195.76900745857589</v>
      </c>
      <c r="C41" s="8">
        <f>+C23/J41</f>
        <v>199.34001284137912</v>
      </c>
      <c r="D41" s="8"/>
      <c r="E41" s="8"/>
      <c r="F41" s="66" t="s">
        <v>50</v>
      </c>
      <c r="G41" s="52">
        <f>[1]POPULATE!G17</f>
        <v>6.7070999999999996</v>
      </c>
      <c r="H41" s="53">
        <f>+G41+0.04</f>
        <v>6.7470999999999997</v>
      </c>
      <c r="I41" s="67"/>
      <c r="J41" s="23">
        <f>+(G41-($J$17/10000))+0</f>
        <v>6.6970999999999998</v>
      </c>
      <c r="K41" s="23">
        <f>+(G41+($K$17/10000))-0</f>
        <v>6.7170999999999994</v>
      </c>
      <c r="L41" s="8" t="s">
        <v>51</v>
      </c>
      <c r="M41" s="8"/>
      <c r="N41" s="48"/>
      <c r="O41" s="66" t="s">
        <v>50</v>
      </c>
      <c r="P41" s="52">
        <f t="shared" si="0"/>
        <v>6.7070999999999996</v>
      </c>
      <c r="Q41" s="53">
        <f>+P41+0.04</f>
        <v>6.7470999999999997</v>
      </c>
      <c r="R41" s="67"/>
      <c r="S41" s="23">
        <f>+(P41-($S$17/10000))+0</f>
        <v>6.6920999999999999</v>
      </c>
      <c r="T41" s="23">
        <f>+(P41+($T$17/10000))-0</f>
        <v>6.7220999999999993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195.76317865809179</v>
      </c>
      <c r="C43" s="8">
        <f>+C23/J43</f>
        <v>199.33405999432605</v>
      </c>
      <c r="D43" s="35"/>
      <c r="E43" s="8"/>
      <c r="F43" s="8" t="s">
        <v>53</v>
      </c>
      <c r="G43" s="52">
        <f>[1]POPULATE!G18</f>
        <v>6.7073</v>
      </c>
      <c r="H43" s="53">
        <f>+G43+0.04</f>
        <v>6.7473000000000001</v>
      </c>
      <c r="I43" s="16"/>
      <c r="J43" s="23">
        <f>+(G43-($J$17/10000))+0</f>
        <v>6.6973000000000003</v>
      </c>
      <c r="K43" s="23">
        <f>+(G43+($K$17/10000))-0</f>
        <v>6.7172999999999998</v>
      </c>
      <c r="L43" s="76"/>
      <c r="M43" s="76"/>
      <c r="N43" s="48"/>
      <c r="O43" s="8" t="s">
        <v>53</v>
      </c>
      <c r="P43" s="52">
        <f t="shared" si="0"/>
        <v>6.7073</v>
      </c>
      <c r="Q43" s="53">
        <f>+P43+0.04</f>
        <v>6.7473000000000001</v>
      </c>
      <c r="R43" s="16"/>
      <c r="S43" s="23">
        <f>+(P43-($S$17/10000))+0</f>
        <v>6.6923000000000004</v>
      </c>
      <c r="T43" s="23">
        <f>+(P43+($T$17/10000))-0</f>
        <v>6.7222999999999997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1346.98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1571.52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1837.54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200.37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84.11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8.4600000000000009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1331.1399999999999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17FC-80F2-4DBF-9E12-3EC7D8B496BF}">
  <dimension ref="A1:U160"/>
  <sheetViews>
    <sheetView tabSelected="1" topLeftCell="B1" workbookViewId="0">
      <selection sqref="A1:XFD1048576"/>
    </sheetView>
  </sheetViews>
  <sheetFormatPr defaultColWidth="9" defaultRowHeight="12.5" x14ac:dyDescent="0.25"/>
  <cols>
    <col min="1" max="1" width="5.1796875" style="114" hidden="1" customWidth="1"/>
    <col min="2" max="2" width="66.26953125" style="114" customWidth="1"/>
    <col min="3" max="3" width="24.08984375" style="114" hidden="1" customWidth="1"/>
    <col min="4" max="4" width="28.08984375" style="114" hidden="1" customWidth="1"/>
    <col min="5" max="5" width="22.90625" style="114" hidden="1" customWidth="1"/>
    <col min="6" max="6" width="34.6328125" style="114" customWidth="1"/>
    <col min="7" max="7" width="9" style="114"/>
    <col min="8" max="9" width="0" style="114" hidden="1" customWidth="1"/>
    <col min="10" max="10" width="9" style="114"/>
    <col min="11" max="11" width="9.36328125" style="114" bestFit="1" customWidth="1"/>
    <col min="12" max="12" width="31.36328125" style="114" customWidth="1"/>
    <col min="13" max="16384" width="9" style="114"/>
  </cols>
  <sheetData>
    <row r="1" spans="1:21" ht="13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1335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f>VLOOKUP(A2,[2]Sheet1!$A:$B,2,)</f>
        <v>0.30664999999999998</v>
      </c>
      <c r="D2" s="115">
        <f t="shared" ref="D2:D4" si="0">C2*0.01</f>
        <v>3.0664999999999998E-3</v>
      </c>
      <c r="E2" s="116">
        <f>C2-D2</f>
        <v>0.30358350000000001</v>
      </c>
      <c r="F2" s="117">
        <f>E2</f>
        <v>0.30358350000000001</v>
      </c>
      <c r="G2" s="112"/>
      <c r="H2" s="118">
        <f>(1/E2)-(1/C2)</f>
        <v>3.2939866626479741E-2</v>
      </c>
      <c r="I2" s="118">
        <f>H2*1000</f>
        <v>32.939866626479741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f>VLOOKUP(A3,[2]Sheet1!$A:$B,2,)</f>
        <v>0.37703999999999999</v>
      </c>
      <c r="D3" s="115">
        <f t="shared" si="0"/>
        <v>3.7704000000000001E-3</v>
      </c>
      <c r="E3" s="116">
        <f t="shared" ref="E3:E12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f>VLOOKUP(A4,[2]Sheet1!$A:$B,2,)</f>
        <v>0.38512999999999997</v>
      </c>
      <c r="D4" s="115">
        <f t="shared" si="0"/>
        <v>3.8512999999999998E-3</v>
      </c>
      <c r="E4" s="116">
        <f t="shared" si="1"/>
        <v>0.38127869999999997</v>
      </c>
      <c r="F4" s="117">
        <f t="shared" si="2"/>
        <v>0.38127869999999997</v>
      </c>
      <c r="G4" s="112"/>
      <c r="H4" s="118">
        <f t="shared" si="3"/>
        <v>2.622753382237164E-2</v>
      </c>
      <c r="I4" s="118">
        <f t="shared" si="4"/>
        <v>26.22753382237164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f>VLOOKUP(A5,[2]Sheet1!$A:$B,2,)</f>
        <v>0.71</v>
      </c>
      <c r="D5" s="115">
        <f>C5*0.01</f>
        <v>7.0999999999999995E-3</v>
      </c>
      <c r="E5" s="116">
        <f t="shared" si="1"/>
        <v>0.70289999999999997</v>
      </c>
      <c r="F5" s="117">
        <f t="shared" si="2"/>
        <v>0.70289999999999997</v>
      </c>
      <c r="G5" s="112"/>
      <c r="H5" s="118">
        <f t="shared" si="3"/>
        <v>1.4226774790154995E-2</v>
      </c>
      <c r="I5" s="118">
        <f t="shared" si="4"/>
        <v>14.226774790154995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f>VLOOKUP(A6,[2]Sheet1!$A:$B,2,)</f>
        <v>0.74189400000000005</v>
      </c>
      <c r="D6" s="115">
        <f>C6*0.015</f>
        <v>1.112841E-2</v>
      </c>
      <c r="E6" s="116">
        <f t="shared" si="1"/>
        <v>0.73076559000000008</v>
      </c>
      <c r="F6" s="117">
        <f t="shared" si="2"/>
        <v>0.73076559000000008</v>
      </c>
      <c r="G6" s="112"/>
      <c r="H6" s="118">
        <f t="shared" si="3"/>
        <v>2.052641805424904E-2</v>
      </c>
      <c r="I6" s="118">
        <f t="shared" si="4"/>
        <v>20.526418054249042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f>VLOOKUP(A7,[2]Sheet1!$A:$B,2,)</f>
        <v>0.74189400000000005</v>
      </c>
      <c r="D7" s="115">
        <f t="shared" ref="D7:D11" si="5">C7*0.015</f>
        <v>1.112841E-2</v>
      </c>
      <c r="E7" s="116">
        <f t="shared" si="1"/>
        <v>0.73076559000000008</v>
      </c>
      <c r="F7" s="117">
        <f t="shared" si="2"/>
        <v>0.73076559000000008</v>
      </c>
      <c r="G7" s="112"/>
      <c r="H7" s="118">
        <f t="shared" si="3"/>
        <v>2.052641805424904E-2</v>
      </c>
      <c r="I7" s="118">
        <f t="shared" si="4"/>
        <v>20.526418054249042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f>VLOOKUP(A8,[2]Sheet1!$A:$B,2,)</f>
        <v>0.74189400000000005</v>
      </c>
      <c r="D8" s="115">
        <f t="shared" si="5"/>
        <v>1.112841E-2</v>
      </c>
      <c r="E8" s="116">
        <f t="shared" si="1"/>
        <v>0.73076559000000008</v>
      </c>
      <c r="F8" s="117">
        <f t="shared" si="2"/>
        <v>0.73076559000000008</v>
      </c>
      <c r="G8" s="112"/>
      <c r="H8" s="118">
        <f t="shared" si="3"/>
        <v>2.052641805424904E-2</v>
      </c>
      <c r="I8" s="118">
        <f t="shared" si="4"/>
        <v>20.526418054249042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f>VLOOKUP(A9,[2]Sheet1!$A:$B,2,)</f>
        <v>0.74189400000000005</v>
      </c>
      <c r="D9" s="115">
        <f t="shared" si="5"/>
        <v>1.112841E-2</v>
      </c>
      <c r="E9" s="116">
        <f t="shared" si="1"/>
        <v>0.73076559000000008</v>
      </c>
      <c r="F9" s="117">
        <f t="shared" si="2"/>
        <v>0.73076559000000008</v>
      </c>
      <c r="G9" s="112"/>
      <c r="H9" s="118">
        <f t="shared" si="3"/>
        <v>2.052641805424904E-2</v>
      </c>
      <c r="I9" s="118">
        <f t="shared" si="4"/>
        <v>20.526418054249042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f>VLOOKUP(A10,[2]Sheet1!$A:$B,2,)</f>
        <v>0.81720000000000004</v>
      </c>
      <c r="D10" s="115">
        <f t="shared" si="5"/>
        <v>1.2258E-2</v>
      </c>
      <c r="E10" s="116">
        <f t="shared" si="1"/>
        <v>0.80494200000000005</v>
      </c>
      <c r="F10" s="117">
        <f t="shared" si="2"/>
        <v>0.80494200000000005</v>
      </c>
      <c r="G10" s="112"/>
      <c r="H10" s="118">
        <f t="shared" si="3"/>
        <v>1.863488301020455E-2</v>
      </c>
      <c r="I10" s="118">
        <f t="shared" si="4"/>
        <v>18.63488301020455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f>VLOOKUP(A11,[2]Sheet1!$A:$B,2,)</f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f>VLOOKUP(A12,[2]Sheet1!$A:$B,2,)</f>
        <v>0.86445300000000003</v>
      </c>
      <c r="D12" s="115">
        <f t="shared" ref="D12:D28" si="6">C12*0.025</f>
        <v>2.1611325000000001E-2</v>
      </c>
      <c r="E12" s="116">
        <f t="shared" si="1"/>
        <v>0.84284167500000007</v>
      </c>
      <c r="F12" s="117">
        <f t="shared" si="2"/>
        <v>0.84284167500000007</v>
      </c>
      <c r="G12" s="112"/>
      <c r="H12" s="118">
        <f t="shared" si="3"/>
        <v>2.9661561289076044E-2</v>
      </c>
      <c r="I12" s="118">
        <f t="shared" si="4"/>
        <v>29.661561289076044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f>VLOOKUP(A13,[2]Sheet1!$A:$B,2,)</f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f>VLOOKUP(A14,[2]Sheet1!$A:$B,2,)</f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f>VLOOKUP(A15,[2]Sheet1!$A:$B,2,)</f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f>VLOOKUP(A16,[2]Sheet1!$A:$B,2,)</f>
        <v>1.27</v>
      </c>
      <c r="D16" s="115">
        <f t="shared" si="6"/>
        <v>3.175E-2</v>
      </c>
      <c r="E16" s="116">
        <f>C16-D16</f>
        <v>1.2382500000000001</v>
      </c>
      <c r="F16" s="117">
        <f t="shared" si="2"/>
        <v>1.2382500000000001</v>
      </c>
      <c r="G16" s="112"/>
      <c r="H16" s="118">
        <f t="shared" si="3"/>
        <v>2.0189783969311592E-2</v>
      </c>
      <c r="I16" s="118">
        <f t="shared" si="4"/>
        <v>20.189783969311591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f>VLOOKUP(A17,[2]Sheet1!$A:$B,2,)</f>
        <v>1.27</v>
      </c>
      <c r="D17" s="115">
        <f t="shared" si="6"/>
        <v>3.175E-2</v>
      </c>
      <c r="E17" s="116">
        <f t="shared" si="7"/>
        <v>1.2382500000000001</v>
      </c>
      <c r="F17" s="117">
        <f t="shared" si="2"/>
        <v>1.2382500000000001</v>
      </c>
      <c r="G17" s="112"/>
      <c r="H17" s="118">
        <f t="shared" si="3"/>
        <v>2.0189783969311592E-2</v>
      </c>
      <c r="I17" s="118">
        <f t="shared" si="4"/>
        <v>20.189783969311591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f>VLOOKUP(A18,[2]Sheet1!$A:$B,2,)</f>
        <v>1.3887</v>
      </c>
      <c r="D18" s="115">
        <f t="shared" si="6"/>
        <v>3.4717500000000005E-2</v>
      </c>
      <c r="E18" s="116">
        <f t="shared" si="7"/>
        <v>1.3539825000000001</v>
      </c>
      <c r="F18" s="117">
        <f t="shared" si="2"/>
        <v>1.3539825000000001</v>
      </c>
      <c r="G18" s="112"/>
      <c r="H18" s="118">
        <f t="shared" si="3"/>
        <v>1.8464049572280317E-2</v>
      </c>
      <c r="I18" s="118">
        <f t="shared" si="4"/>
        <v>18.464049572280317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f>VLOOKUP(A19,[2]Sheet1!$A:$B,2,)</f>
        <v>1.398992</v>
      </c>
      <c r="D19" s="115">
        <f t="shared" si="6"/>
        <v>3.49748E-2</v>
      </c>
      <c r="E19" s="116">
        <f t="shared" si="7"/>
        <v>1.3640171999999999</v>
      </c>
      <c r="F19" s="117">
        <f t="shared" si="2"/>
        <v>1.3640171999999999</v>
      </c>
      <c r="G19" s="112"/>
      <c r="H19" s="118">
        <f t="shared" si="3"/>
        <v>1.8328214629551587E-2</v>
      </c>
      <c r="I19" s="118">
        <f t="shared" si="4"/>
        <v>18.328214629551589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f>VLOOKUP(A20,[2]Sheet1!$A:$B,2,)</f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f>VLOOKUP(A21,[2]Sheet1!$A:$B,2,)</f>
        <v>1.690723</v>
      </c>
      <c r="D21" s="115">
        <f t="shared" si="6"/>
        <v>4.2268075000000002E-2</v>
      </c>
      <c r="E21" s="116">
        <f t="shared" si="7"/>
        <v>1.648454925</v>
      </c>
      <c r="F21" s="117">
        <f t="shared" si="2"/>
        <v>1.648454925</v>
      </c>
      <c r="G21" s="112"/>
      <c r="H21" s="118">
        <f t="shared" si="3"/>
        <v>1.5165716466284285E-2</v>
      </c>
      <c r="I21" s="118">
        <f t="shared" si="4"/>
        <v>15.165716466284284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f>VLOOKUP(A22,[2]Sheet1!$A:$B,2,)</f>
        <v>1.7265189999999999</v>
      </c>
      <c r="D22" s="115">
        <f t="shared" si="6"/>
        <v>4.3162974999999999E-2</v>
      </c>
      <c r="E22" s="116">
        <f t="shared" si="7"/>
        <v>1.6833560249999999</v>
      </c>
      <c r="F22" s="117">
        <f t="shared" si="2"/>
        <v>1.6833560249999999</v>
      </c>
      <c r="G22" s="112"/>
      <c r="H22" s="118">
        <f t="shared" si="3"/>
        <v>1.4851284950252897E-2</v>
      </c>
      <c r="I22" s="118">
        <f t="shared" si="4"/>
        <v>14.851284950252897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f>VLOOKUP(A23,[2]Sheet1!$A:$B,2,)</f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f>VLOOKUP(A24,[2]Sheet1!$A:$B,2,)</f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f>VLOOKUP(A25,[2]Sheet1!$A:$B,2,)</f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f>VLOOKUP(A26,[2]Sheet1!$A:$B,2,)</f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f>VLOOKUP(A27,[2]Sheet1!$A:$B,2,)</f>
        <v>2.1871996</v>
      </c>
      <c r="D27" s="115">
        <f t="shared" si="6"/>
        <v>5.4679990000000005E-2</v>
      </c>
      <c r="E27" s="116">
        <f t="shared" si="7"/>
        <v>2.1325196100000001</v>
      </c>
      <c r="F27" s="117">
        <f t="shared" si="2"/>
        <v>2.1325196100000001</v>
      </c>
      <c r="G27" s="112"/>
      <c r="H27" s="118">
        <f t="shared" si="3"/>
        <v>1.1723221621394553E-2</v>
      </c>
      <c r="I27" s="118">
        <f t="shared" si="4"/>
        <v>11.723221621394552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f>VLOOKUP(A28,[2]Sheet1!$A:$B,2,)</f>
        <v>2.3128679999999999</v>
      </c>
      <c r="D28" s="115">
        <f t="shared" si="6"/>
        <v>5.7821700000000004E-2</v>
      </c>
      <c r="E28" s="116">
        <f t="shared" si="7"/>
        <v>2.2550463000000001</v>
      </c>
      <c r="F28" s="117">
        <f t="shared" si="2"/>
        <v>2.2550463000000001</v>
      </c>
      <c r="G28" s="112"/>
      <c r="H28" s="118">
        <f t="shared" si="3"/>
        <v>1.1086246876616246E-2</v>
      </c>
      <c r="I28" s="118">
        <f t="shared" si="4"/>
        <v>11.086246876616245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f>VLOOKUP(A29,[2]Sheet1!$A:$B,2,)</f>
        <v>2.5710000000000002</v>
      </c>
      <c r="D29" s="115">
        <f>C29*0.03</f>
        <v>7.7130000000000004E-2</v>
      </c>
      <c r="E29" s="116">
        <f t="shared" si="7"/>
        <v>2.4938700000000003</v>
      </c>
      <c r="F29" s="117">
        <f t="shared" si="2"/>
        <v>2.4938700000000003</v>
      </c>
      <c r="G29" s="112"/>
      <c r="H29" s="118">
        <f t="shared" si="3"/>
        <v>1.2029496324988898E-2</v>
      </c>
      <c r="I29" s="118">
        <f t="shared" si="4"/>
        <v>12.029496324988898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f>VLOOKUP(A30,[2]Sheet1!$A:$B,2,)</f>
        <v>2.6756725000000001</v>
      </c>
      <c r="D30" s="115">
        <f t="shared" ref="D30:D34" si="8">C30*0.03</f>
        <v>8.0270174999999999E-2</v>
      </c>
      <c r="E30" s="116">
        <f t="shared" si="7"/>
        <v>2.5954023250000002</v>
      </c>
      <c r="F30" s="117">
        <f t="shared" si="2"/>
        <v>2.5954023250000002</v>
      </c>
      <c r="G30" s="112"/>
      <c r="H30" s="118">
        <f t="shared" si="3"/>
        <v>1.1558901566445956E-2</v>
      </c>
      <c r="I30" s="118">
        <f t="shared" si="4"/>
        <v>11.558901566445956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f>VLOOKUP(A31,[2]Sheet1!$A:$B,2,)</f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f>VLOOKUP(A32,[2]Sheet1!$A:$B,2,)</f>
        <v>3.0196999999999998</v>
      </c>
      <c r="D32" s="115">
        <f t="shared" si="8"/>
        <v>9.0590999999999991E-2</v>
      </c>
      <c r="E32" s="116">
        <f t="shared" si="7"/>
        <v>2.929109</v>
      </c>
      <c r="F32" s="117">
        <f t="shared" si="2"/>
        <v>2.929109</v>
      </c>
      <c r="G32" s="112"/>
      <c r="H32" s="118">
        <f t="shared" si="3"/>
        <v>1.0242022403399775E-2</v>
      </c>
      <c r="I32" s="118">
        <f t="shared" si="4"/>
        <v>10.242022403399776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f>VLOOKUP(A33,[2]Sheet1!$A:$B,2,)</f>
        <v>2.919</v>
      </c>
      <c r="D33" s="115">
        <f t="shared" si="8"/>
        <v>8.7569999999999995E-2</v>
      </c>
      <c r="E33" s="116">
        <f t="shared" si="7"/>
        <v>2.8314300000000001</v>
      </c>
      <c r="F33" s="117">
        <f t="shared" si="2"/>
        <v>2.8314300000000001</v>
      </c>
      <c r="G33" s="112"/>
      <c r="H33" s="118">
        <f t="shared" si="3"/>
        <v>1.0595352878227604E-2</v>
      </c>
      <c r="I33" s="118">
        <f t="shared" si="4"/>
        <v>10.595352878227605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f>VLOOKUP(A34,[2]Sheet1!$A:$B,2,)</f>
        <v>3.0579999999999998</v>
      </c>
      <c r="D34" s="115">
        <f t="shared" si="8"/>
        <v>9.1739999999999988E-2</v>
      </c>
      <c r="E34" s="116">
        <f t="shared" si="7"/>
        <v>2.9662599999999997</v>
      </c>
      <c r="F34" s="117">
        <f t="shared" si="2"/>
        <v>2.9662599999999997</v>
      </c>
      <c r="G34" s="112"/>
      <c r="H34" s="118">
        <f t="shared" si="3"/>
        <v>1.0113745929217266E-2</v>
      </c>
      <c r="I34" s="118">
        <f t="shared" si="4"/>
        <v>10.113745929217266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f>VLOOKUP(A35,[2]Sheet1!$A:$B,2,)</f>
        <v>3.3769999999999998</v>
      </c>
      <c r="D35" s="115">
        <f>C35*0.035</f>
        <v>0.11819500000000001</v>
      </c>
      <c r="E35" s="116">
        <f t="shared" si="7"/>
        <v>3.2588049999999997</v>
      </c>
      <c r="F35" s="117">
        <f t="shared" si="2"/>
        <v>3.2588049999999997</v>
      </c>
      <c r="G35" s="112"/>
      <c r="H35" s="118">
        <f t="shared" si="3"/>
        <v>1.074013326971085E-2</v>
      </c>
      <c r="I35" s="118">
        <f t="shared" si="4"/>
        <v>10.740133269710849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f>VLOOKUP(A36,[2]Sheet1!$A:$B,2,)</f>
        <v>3.5049999999999999</v>
      </c>
      <c r="D36" s="115">
        <f t="shared" ref="D36:D42" si="9">C36*0.035</f>
        <v>0.12267500000000001</v>
      </c>
      <c r="E36" s="116">
        <f t="shared" si="7"/>
        <v>3.3823249999999998</v>
      </c>
      <c r="F36" s="117">
        <f t="shared" si="2"/>
        <v>3.3823249999999998</v>
      </c>
      <c r="G36" s="112"/>
      <c r="H36" s="118">
        <f t="shared" si="3"/>
        <v>1.0347911569704271E-2</v>
      </c>
      <c r="I36" s="118">
        <f t="shared" si="4"/>
        <v>10.347911569704271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f>VLOOKUP(A37,[2]Sheet1!$A:$B,2,)</f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f>VLOOKUP(A38,[2]Sheet1!$A:$B,2,)</f>
        <v>3.6738</v>
      </c>
      <c r="D38" s="115">
        <f t="shared" si="9"/>
        <v>0.128583</v>
      </c>
      <c r="E38" s="116">
        <f t="shared" si="7"/>
        <v>3.5452170000000001</v>
      </c>
      <c r="F38" s="117">
        <f t="shared" si="2"/>
        <v>3.5452170000000001</v>
      </c>
      <c r="G38" s="112"/>
      <c r="H38" s="118">
        <f t="shared" si="3"/>
        <v>9.8724563263687393E-3</v>
      </c>
      <c r="I38" s="118">
        <f t="shared" si="4"/>
        <v>9.8724563263687397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f>VLOOKUP(A39,[2]Sheet1!$A:$B,2,)</f>
        <v>3.7565</v>
      </c>
      <c r="D39" s="115">
        <f t="shared" si="9"/>
        <v>0.1314775</v>
      </c>
      <c r="E39" s="116">
        <f t="shared" si="7"/>
        <v>3.6250225</v>
      </c>
      <c r="F39" s="117">
        <f t="shared" si="2"/>
        <v>3.6250225</v>
      </c>
      <c r="G39" s="112"/>
      <c r="H39" s="118">
        <f t="shared" si="3"/>
        <v>9.65511248550871E-3</v>
      </c>
      <c r="I39" s="118">
        <f t="shared" si="4"/>
        <v>9.6551124855087096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f>VLOOKUP(A40,[2]Sheet1!$A:$B,2,)</f>
        <v>3.7425000000000002</v>
      </c>
      <c r="D40" s="115">
        <f t="shared" si="9"/>
        <v>0.13098750000000001</v>
      </c>
      <c r="E40" s="116">
        <f t="shared" si="7"/>
        <v>3.6115125000000003</v>
      </c>
      <c r="F40" s="117">
        <f t="shared" si="2"/>
        <v>3.6115125000000003</v>
      </c>
      <c r="G40" s="112"/>
      <c r="H40" s="118">
        <f t="shared" si="3"/>
        <v>9.6912304747664435E-3</v>
      </c>
      <c r="I40" s="118">
        <f t="shared" si="4"/>
        <v>9.6912304747664439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f>VLOOKUP(A41,[2]Sheet1!$A:$B,2,)</f>
        <v>4.08</v>
      </c>
      <c r="D41" s="115">
        <f t="shared" si="9"/>
        <v>0.14280000000000001</v>
      </c>
      <c r="E41" s="116">
        <f t="shared" si="7"/>
        <v>3.9372000000000003</v>
      </c>
      <c r="F41" s="117">
        <f t="shared" si="2"/>
        <v>3.9372000000000003</v>
      </c>
      <c r="G41" s="112"/>
      <c r="H41" s="118">
        <f t="shared" si="3"/>
        <v>8.8895661891699451E-3</v>
      </c>
      <c r="I41" s="118">
        <f t="shared" si="4"/>
        <v>8.8895661891699458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f>VLOOKUP(A42,[2]Sheet1!$A:$B,2,)</f>
        <v>4.4365572999999996</v>
      </c>
      <c r="D42" s="115">
        <f t="shared" si="9"/>
        <v>0.1552795055</v>
      </c>
      <c r="E42" s="116">
        <f t="shared" si="7"/>
        <v>4.2812777944999993</v>
      </c>
      <c r="F42" s="117">
        <f t="shared" si="2"/>
        <v>4.2812777944999993</v>
      </c>
      <c r="G42" s="112"/>
      <c r="H42" s="118">
        <f t="shared" si="3"/>
        <v>8.1751294076182757E-3</v>
      </c>
      <c r="I42" s="118">
        <f t="shared" si="4"/>
        <v>8.1751294076182752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f>VLOOKUP(A43,[2]Sheet1!$A:$B,2,)</f>
        <v>4.5461999999999998</v>
      </c>
      <c r="D43" s="115">
        <f>C43*0.04</f>
        <v>0.18184799999999998</v>
      </c>
      <c r="E43" s="116">
        <f t="shared" si="7"/>
        <v>4.3643520000000002</v>
      </c>
      <c r="F43" s="117">
        <f t="shared" si="2"/>
        <v>4.3643520000000002</v>
      </c>
      <c r="G43" s="112"/>
      <c r="H43" s="118">
        <f t="shared" si="3"/>
        <v>9.1651635798395414E-3</v>
      </c>
      <c r="I43" s="118">
        <f t="shared" si="4"/>
        <v>9.1651635798395414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f>VLOOKUP(A44,[2]Sheet1!$A:$B,2,)</f>
        <v>5.1273</v>
      </c>
      <c r="D44" s="115">
        <f t="shared" ref="D44:D57" si="10">C44*0.04</f>
        <v>0.205092</v>
      </c>
      <c r="E44" s="116">
        <f t="shared" si="7"/>
        <v>4.9222080000000004</v>
      </c>
      <c r="F44" s="117">
        <f t="shared" si="2"/>
        <v>4.9222080000000004</v>
      </c>
      <c r="G44" s="112"/>
      <c r="H44" s="118">
        <f t="shared" si="3"/>
        <v>8.1264343156567109E-3</v>
      </c>
      <c r="I44" s="118">
        <f t="shared" si="4"/>
        <v>8.1264343156567111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f>VLOOKUP(A45,[2]Sheet1!$A:$B,2,)</f>
        <v>6.3344874000000004</v>
      </c>
      <c r="D45" s="115">
        <f t="shared" si="10"/>
        <v>0.25337949600000004</v>
      </c>
      <c r="E45" s="116">
        <f t="shared" si="7"/>
        <v>6.0811079040000005</v>
      </c>
      <c r="F45" s="117">
        <f t="shared" si="2"/>
        <v>6.0811079040000005</v>
      </c>
      <c r="G45" s="112"/>
      <c r="H45" s="118">
        <f t="shared" si="3"/>
        <v>6.5777487641172916E-3</v>
      </c>
      <c r="I45" s="118">
        <f t="shared" si="4"/>
        <v>6.5777487641172918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f>VLOOKUP(A46,[2]Sheet1!$A:$B,2,)</f>
        <v>6.4608999999999996</v>
      </c>
      <c r="D46" s="115">
        <f t="shared" si="10"/>
        <v>0.258436</v>
      </c>
      <c r="E46" s="116">
        <f t="shared" si="7"/>
        <v>6.202464</v>
      </c>
      <c r="F46" s="117">
        <f t="shared" si="2"/>
        <v>6.202464</v>
      </c>
      <c r="G46" s="112"/>
      <c r="H46" s="118">
        <f t="shared" si="3"/>
        <v>6.4490499259649003E-3</v>
      </c>
      <c r="I46" s="118">
        <f t="shared" si="4"/>
        <v>6.4490499259648999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f>VLOOKUP(A47,[2]Sheet1!$A:$B,2,)</f>
        <v>6.7541000000000002</v>
      </c>
      <c r="D47" s="115">
        <f t="shared" si="10"/>
        <v>0.27016400000000002</v>
      </c>
      <c r="E47" s="116">
        <f t="shared" si="7"/>
        <v>6.4839359999999999</v>
      </c>
      <c r="F47" s="117">
        <f t="shared" si="2"/>
        <v>6.4839359999999999</v>
      </c>
      <c r="G47" s="112"/>
      <c r="H47" s="118">
        <f t="shared" si="3"/>
        <v>6.1690923537801867E-3</v>
      </c>
      <c r="I47" s="118">
        <f t="shared" si="4"/>
        <v>6.1690923537801865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f>VLOOKUP(A48,[2]Sheet1!$A:$B,2,)</f>
        <v>6.7099000000000002</v>
      </c>
      <c r="D48" s="115">
        <f t="shared" si="10"/>
        <v>0.26839600000000002</v>
      </c>
      <c r="E48" s="116">
        <f t="shared" si="7"/>
        <v>6.4415040000000001</v>
      </c>
      <c r="F48" s="117">
        <f t="shared" si="2"/>
        <v>6.4415040000000001</v>
      </c>
      <c r="G48" s="112"/>
      <c r="H48" s="118">
        <f t="shared" si="3"/>
        <v>6.2097299015881902E-3</v>
      </c>
      <c r="I48" s="118">
        <f t="shared" si="4"/>
        <v>6.2097299015881902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f>VLOOKUP(A49,[2]Sheet1!$A:$B,2,)</f>
        <v>7.6471910000000003</v>
      </c>
      <c r="D49" s="115">
        <f t="shared" si="10"/>
        <v>0.30588764000000002</v>
      </c>
      <c r="E49" s="116">
        <f t="shared" si="7"/>
        <v>7.3413033600000004</v>
      </c>
      <c r="F49" s="117">
        <f t="shared" si="2"/>
        <v>7.3413033600000004</v>
      </c>
      <c r="G49" s="112"/>
      <c r="H49" s="118">
        <f t="shared" si="3"/>
        <v>5.4486237713516905E-3</v>
      </c>
      <c r="I49" s="118">
        <f t="shared" si="4"/>
        <v>5.4486237713516905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f>VLOOKUP(A50,[2]Sheet1!$A:$B,2,)</f>
        <v>7.7480770000000003</v>
      </c>
      <c r="D50" s="115">
        <f t="shared" si="10"/>
        <v>0.30992308000000002</v>
      </c>
      <c r="E50" s="116">
        <f t="shared" si="7"/>
        <v>7.4381539200000004</v>
      </c>
      <c r="F50" s="117">
        <f t="shared" si="2"/>
        <v>7.4381539200000004</v>
      </c>
      <c r="G50" s="112"/>
      <c r="H50" s="118">
        <f t="shared" si="3"/>
        <v>5.3776784441696701E-3</v>
      </c>
      <c r="I50" s="118">
        <f t="shared" si="4"/>
        <v>5.3776784441696703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f>VLOOKUP(A51,[2]Sheet1!$A:$B,2,)</f>
        <v>7.8432000000000004</v>
      </c>
      <c r="D51" s="115">
        <f t="shared" si="10"/>
        <v>0.31372800000000001</v>
      </c>
      <c r="E51" s="116">
        <f t="shared" si="7"/>
        <v>7.5294720000000002</v>
      </c>
      <c r="F51" s="117">
        <f t="shared" si="2"/>
        <v>7.5294720000000002</v>
      </c>
      <c r="G51" s="112"/>
      <c r="H51" s="118">
        <f t="shared" si="3"/>
        <v>5.3124575003400121E-3</v>
      </c>
      <c r="I51" s="118">
        <f t="shared" si="4"/>
        <v>5.3124575003400123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f>VLOOKUP(A52,[2]Sheet1!$A:$B,2,)</f>
        <v>8.0879999999999992</v>
      </c>
      <c r="D52" s="115">
        <f t="shared" si="10"/>
        <v>0.32351999999999997</v>
      </c>
      <c r="E52" s="116">
        <f t="shared" si="7"/>
        <v>7.7644799999999989</v>
      </c>
      <c r="F52" s="117">
        <f t="shared" si="2"/>
        <v>7.7644799999999989</v>
      </c>
      <c r="G52" s="112"/>
      <c r="H52" s="118">
        <f t="shared" si="3"/>
        <v>5.1516650181338691E-3</v>
      </c>
      <c r="I52" s="118">
        <f t="shared" si="4"/>
        <v>5.151665018133869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f>VLOOKUP(A53,[2]Sheet1!$A:$B,2,)</f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f>VLOOKUP(A54,[2]Sheet1!$A:$B,2,)</f>
        <v>9.2521000000000004</v>
      </c>
      <c r="D54" s="115">
        <f t="shared" si="10"/>
        <v>0.37008400000000002</v>
      </c>
      <c r="E54" s="116">
        <f t="shared" si="7"/>
        <v>8.8820160000000001</v>
      </c>
      <c r="F54" s="117">
        <f t="shared" si="2"/>
        <v>8.8820160000000001</v>
      </c>
      <c r="G54" s="112"/>
      <c r="H54" s="118">
        <f t="shared" si="3"/>
        <v>4.5034820923538083E-3</v>
      </c>
      <c r="I54" s="118">
        <f t="shared" si="4"/>
        <v>4.5034820923538081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f>VLOOKUP(A55,[2]Sheet1!$A:$B,2,)</f>
        <v>9.4213000000000005</v>
      </c>
      <c r="D55" s="115">
        <f t="shared" si="10"/>
        <v>0.37685200000000002</v>
      </c>
      <c r="E55" s="116">
        <f t="shared" si="7"/>
        <v>9.0444480000000009</v>
      </c>
      <c r="F55" s="117">
        <f t="shared" si="2"/>
        <v>9.0444480000000009</v>
      </c>
      <c r="G55" s="112"/>
      <c r="H55" s="118">
        <f t="shared" si="3"/>
        <v>4.422602683989113E-3</v>
      </c>
      <c r="I55" s="118">
        <f t="shared" si="4"/>
        <v>4.4226026839891128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f>VLOOKUP(A56,[2]Sheet1!$A:$B,2,)</f>
        <v>9.3394999999999992</v>
      </c>
      <c r="D56" s="115">
        <f t="shared" si="10"/>
        <v>0.37357999999999997</v>
      </c>
      <c r="E56" s="116">
        <f t="shared" si="7"/>
        <v>8.9659199999999988</v>
      </c>
      <c r="F56" s="117">
        <f t="shared" si="2"/>
        <v>8.9659199999999988</v>
      </c>
      <c r="G56" s="112"/>
      <c r="H56" s="118">
        <f t="shared" si="3"/>
        <v>4.4613380445063106E-3</v>
      </c>
      <c r="I56" s="118">
        <f t="shared" si="4"/>
        <v>4.4613380445063102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f>VLOOKUP(A57,[2]Sheet1!$A:$B,2,)</f>
        <v>9.7284000000000006</v>
      </c>
      <c r="D57" s="115">
        <f t="shared" si="10"/>
        <v>0.38913600000000004</v>
      </c>
      <c r="E57" s="116">
        <f t="shared" si="7"/>
        <v>9.339264</v>
      </c>
      <c r="F57" s="117">
        <f t="shared" si="2"/>
        <v>9.339264</v>
      </c>
      <c r="G57" s="112"/>
      <c r="H57" s="118">
        <f t="shared" si="3"/>
        <v>4.2829927497498727E-3</v>
      </c>
      <c r="I57" s="118">
        <f t="shared" si="4"/>
        <v>4.282992749749873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f>VLOOKUP(A58,[2]Sheet1!$A:$B,2,)</f>
        <v>12.04</v>
      </c>
      <c r="D58" s="115">
        <f>C58*0.045</f>
        <v>0.54179999999999995</v>
      </c>
      <c r="E58" s="116">
        <f t="shared" si="7"/>
        <v>11.498199999999999</v>
      </c>
      <c r="F58" s="117">
        <f t="shared" si="2"/>
        <v>11.498199999999999</v>
      </c>
      <c r="G58" s="112"/>
      <c r="H58" s="118">
        <f t="shared" si="3"/>
        <v>3.9136560505122625E-3</v>
      </c>
      <c r="I58" s="118">
        <f t="shared" si="4"/>
        <v>3.9136560505122624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f>VLOOKUP(A59,[2]Sheet1!$A:$B,2,)</f>
        <v>11.47</v>
      </c>
      <c r="D59" s="115">
        <f t="shared" ref="D59:D69" si="11">C59*0.045</f>
        <v>0.51615</v>
      </c>
      <c r="E59" s="116">
        <f t="shared" si="7"/>
        <v>10.953850000000001</v>
      </c>
      <c r="F59" s="117">
        <f t="shared" si="2"/>
        <v>10.953850000000001</v>
      </c>
      <c r="G59" s="112"/>
      <c r="H59" s="118">
        <f t="shared" si="3"/>
        <v>4.1081446249492115E-3</v>
      </c>
      <c r="I59" s="118">
        <f t="shared" si="4"/>
        <v>4.1081446249492117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f>VLOOKUP(A60,[2]Sheet1!$A:$B,2,)</f>
        <v>13.475047999999999</v>
      </c>
      <c r="D60" s="115">
        <f t="shared" si="11"/>
        <v>0.60637715999999997</v>
      </c>
      <c r="E60" s="116">
        <f t="shared" si="7"/>
        <v>12.86867084</v>
      </c>
      <c r="F60" s="117">
        <f t="shared" si="2"/>
        <v>12.86867084</v>
      </c>
      <c r="G60" s="112"/>
      <c r="H60" s="118">
        <f t="shared" si="3"/>
        <v>3.4968646381198509E-3</v>
      </c>
      <c r="I60" s="118">
        <f t="shared" si="4"/>
        <v>3.4968646381198507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f>VLOOKUP(A61,[2]Sheet1!$A:$B,2,)</f>
        <v>14.4278</v>
      </c>
      <c r="D61" s="115">
        <f t="shared" si="11"/>
        <v>0.64925099999999991</v>
      </c>
      <c r="E61" s="116">
        <f t="shared" si="7"/>
        <v>13.778549</v>
      </c>
      <c r="F61" s="117">
        <f t="shared" si="2"/>
        <v>13.778549</v>
      </c>
      <c r="G61" s="112"/>
      <c r="H61" s="118">
        <f t="shared" si="3"/>
        <v>3.2659462182846599E-3</v>
      </c>
      <c r="I61" s="118">
        <f t="shared" si="4"/>
        <v>3.2659462182846601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f>VLOOKUP(A62,[2]Sheet1!$A:$B,2,)</f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f>VLOOKUP(A63,[2]Sheet1!$A:$B,2,)</f>
        <v>16.2256</v>
      </c>
      <c r="D63" s="115">
        <f t="shared" si="11"/>
        <v>0.73015200000000002</v>
      </c>
      <c r="E63" s="116">
        <f t="shared" si="7"/>
        <v>15.495448</v>
      </c>
      <c r="F63" s="117">
        <f t="shared" si="2"/>
        <v>15.495448</v>
      </c>
      <c r="G63" s="112"/>
      <c r="H63" s="118">
        <f t="shared" si="3"/>
        <v>2.9040786687806672E-3</v>
      </c>
      <c r="I63" s="118">
        <f t="shared" si="4"/>
        <v>2.904078668780667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f>VLOOKUP(A64,[2]Sheet1!$A:$B,2,)</f>
        <v>16.2256</v>
      </c>
      <c r="D64" s="115">
        <f t="shared" si="11"/>
        <v>0.73015200000000002</v>
      </c>
      <c r="E64" s="116">
        <f t="shared" si="7"/>
        <v>15.495448</v>
      </c>
      <c r="F64" s="117">
        <f t="shared" si="2"/>
        <v>15.495448</v>
      </c>
      <c r="G64" s="112"/>
      <c r="H64" s="118">
        <f t="shared" si="3"/>
        <v>2.9040786687806672E-3</v>
      </c>
      <c r="I64" s="118">
        <f t="shared" si="4"/>
        <v>2.904078668780667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f>VLOOKUP(A65,[2]Sheet1!$A:$B,2,)</f>
        <v>16.237501000000002</v>
      </c>
      <c r="D65" s="115">
        <f t="shared" si="11"/>
        <v>0.7306875450000001</v>
      </c>
      <c r="E65" s="116">
        <f t="shared" si="7"/>
        <v>15.506813455000001</v>
      </c>
      <c r="F65" s="117">
        <f t="shared" si="2"/>
        <v>15.506813455000001</v>
      </c>
      <c r="G65" s="112"/>
      <c r="H65" s="118">
        <f t="shared" si="3"/>
        <v>2.901950173747031E-3</v>
      </c>
      <c r="I65" s="118">
        <f t="shared" si="4"/>
        <v>2.9019501737470312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f>VLOOKUP(A66,[2]Sheet1!$A:$B,2,)</f>
        <v>16.237501000000002</v>
      </c>
      <c r="D66" s="115">
        <f t="shared" si="11"/>
        <v>0.7306875450000001</v>
      </c>
      <c r="E66" s="116">
        <f t="shared" si="7"/>
        <v>15.506813455000001</v>
      </c>
      <c r="F66" s="117">
        <f t="shared" si="2"/>
        <v>15.506813455000001</v>
      </c>
      <c r="G66" s="112"/>
      <c r="H66" s="118">
        <f t="shared" si="3"/>
        <v>2.901950173747031E-3</v>
      </c>
      <c r="I66" s="118">
        <f t="shared" si="4"/>
        <v>2.9019501737470312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f>VLOOKUP(A67,[2]Sheet1!$A:$B,2,)</f>
        <v>16.970700999999998</v>
      </c>
      <c r="D67" s="115">
        <f t="shared" si="11"/>
        <v>0.76368154499999985</v>
      </c>
      <c r="E67" s="116">
        <f t="shared" si="7"/>
        <v>16.207019454999998</v>
      </c>
      <c r="F67" s="117">
        <f t="shared" ref="F67:F130" si="12">E67</f>
        <v>16.207019454999998</v>
      </c>
      <c r="G67" s="112"/>
      <c r="H67" s="118">
        <f t="shared" ref="H67:H130" si="13">(1/E67)-(1/C67)</f>
        <v>2.7765746888220866E-3</v>
      </c>
      <c r="I67" s="118">
        <f t="shared" ref="I67:I130" si="14">H67*1000</f>
        <v>2.7765746888220866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f>VLOOKUP(A68,[2]Sheet1!$A:$B,2,)</f>
        <v>17.257567999999999</v>
      </c>
      <c r="D68" s="115">
        <f t="shared" si="11"/>
        <v>0.77659055999999993</v>
      </c>
      <c r="E68" s="116">
        <f t="shared" si="7"/>
        <v>16.48097744</v>
      </c>
      <c r="F68" s="117">
        <f t="shared" si="12"/>
        <v>16.48097744</v>
      </c>
      <c r="G68" s="112"/>
      <c r="H68" s="118">
        <f t="shared" si="13"/>
        <v>2.7304205811715457E-3</v>
      </c>
      <c r="I68" s="118">
        <f t="shared" si="14"/>
        <v>2.7304205811715456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f>VLOOKUP(A69,[2]Sheet1!$A:$B,2,)</f>
        <v>19.385266999999999</v>
      </c>
      <c r="D69" s="115">
        <f t="shared" si="11"/>
        <v>0.87233701499999994</v>
      </c>
      <c r="E69" s="116">
        <f t="shared" si="7"/>
        <v>18.512929985</v>
      </c>
      <c r="F69" s="117">
        <f t="shared" si="12"/>
        <v>18.512929985</v>
      </c>
      <c r="G69" s="112"/>
      <c r="H69" s="118">
        <f t="shared" si="13"/>
        <v>2.430733548739232E-3</v>
      </c>
      <c r="I69" s="118">
        <f t="shared" si="14"/>
        <v>2.4307335487392319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f>VLOOKUP(A70,[2]Sheet1!$A:$B,2,)</f>
        <v>20.986999999999998</v>
      </c>
      <c r="D70" s="115">
        <f>C70*0.05</f>
        <v>1.04935</v>
      </c>
      <c r="E70" s="116">
        <f t="shared" si="7"/>
        <v>19.937649999999998</v>
      </c>
      <c r="F70" s="117">
        <f t="shared" si="12"/>
        <v>19.937649999999998</v>
      </c>
      <c r="G70" s="112"/>
      <c r="H70" s="118">
        <f t="shared" si="13"/>
        <v>2.5078181229984536E-3</v>
      </c>
      <c r="I70" s="118">
        <f t="shared" si="14"/>
        <v>2.5078181229984535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f>VLOOKUP(A71,[2]Sheet1!$A:$B,2,)</f>
        <v>21.357479999999999</v>
      </c>
      <c r="D71" s="115">
        <f t="shared" ref="D71:D134" si="15">C71*0.05</f>
        <v>1.067874</v>
      </c>
      <c r="E71" s="116">
        <f t="shared" si="7"/>
        <v>20.289605999999999</v>
      </c>
      <c r="F71" s="117">
        <f t="shared" si="12"/>
        <v>20.289605999999999</v>
      </c>
      <c r="G71" s="112"/>
      <c r="H71" s="118">
        <f t="shared" si="13"/>
        <v>2.464315965524419E-3</v>
      </c>
      <c r="I71" s="118">
        <f t="shared" si="14"/>
        <v>2.4643159655244191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f>VLOOKUP(A72,[2]Sheet1!$A:$B,2,)</f>
        <v>22.825099999999999</v>
      </c>
      <c r="D72" s="115">
        <f t="shared" si="15"/>
        <v>1.1412549999999999</v>
      </c>
      <c r="E72" s="116">
        <f t="shared" si="7"/>
        <v>21.683844999999998</v>
      </c>
      <c r="F72" s="117">
        <f t="shared" si="12"/>
        <v>21.683844999999998</v>
      </c>
      <c r="G72" s="112"/>
      <c r="H72" s="118">
        <f t="shared" si="13"/>
        <v>2.305864112199657E-3</v>
      </c>
      <c r="I72" s="118">
        <f t="shared" si="14"/>
        <v>2.3058641121996573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f>VLOOKUP(A73,[2]Sheet1!$A:$B,2,)</f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f>VLOOKUP(A74,[2]Sheet1!$A:$B,2,)</f>
        <v>26.85</v>
      </c>
      <c r="D74" s="115">
        <f t="shared" si="15"/>
        <v>1.3425000000000002</v>
      </c>
      <c r="E74" s="116">
        <f t="shared" si="7"/>
        <v>25.5075</v>
      </c>
      <c r="F74" s="117">
        <f t="shared" si="12"/>
        <v>25.5075</v>
      </c>
      <c r="G74" s="112"/>
      <c r="H74" s="118">
        <f t="shared" si="13"/>
        <v>1.9602077820249017E-3</v>
      </c>
      <c r="I74" s="118">
        <f t="shared" si="14"/>
        <v>1.9602077820249018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f>VLOOKUP(A75,[2]Sheet1!$A:$B,2,)</f>
        <v>31.667999999999999</v>
      </c>
      <c r="D75" s="115">
        <f t="shared" si="15"/>
        <v>1.5834000000000001</v>
      </c>
      <c r="E75" s="116">
        <f t="shared" si="7"/>
        <v>30.084599999999998</v>
      </c>
      <c r="F75" s="117">
        <f t="shared" si="12"/>
        <v>30.084599999999998</v>
      </c>
      <c r="G75" s="112"/>
      <c r="H75" s="118">
        <f t="shared" si="13"/>
        <v>1.6619798833954896E-3</v>
      </c>
      <c r="I75" s="118">
        <f t="shared" si="14"/>
        <v>1.6619798833954897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f>VLOOKUP(A76,[2]Sheet1!$A:$B,2,)</f>
        <v>33.229999999999997</v>
      </c>
      <c r="D76" s="115">
        <f t="shared" si="15"/>
        <v>1.6615</v>
      </c>
      <c r="E76" s="116">
        <f t="shared" si="7"/>
        <v>31.568499999999997</v>
      </c>
      <c r="F76" s="117">
        <f t="shared" si="12"/>
        <v>31.568499999999997</v>
      </c>
      <c r="G76" s="112"/>
      <c r="H76" s="118">
        <f t="shared" si="13"/>
        <v>1.5838573261320633E-3</v>
      </c>
      <c r="I76" s="118">
        <f t="shared" si="14"/>
        <v>1.5838573261320634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f>VLOOKUP(A77,[2]Sheet1!$A:$B,2,)</f>
        <v>36.658560000000001</v>
      </c>
      <c r="D77" s="115">
        <f t="shared" si="15"/>
        <v>1.8329280000000001</v>
      </c>
      <c r="E77" s="116">
        <f t="shared" si="7"/>
        <v>34.825631999999999</v>
      </c>
      <c r="F77" s="117">
        <f t="shared" si="12"/>
        <v>34.825631999999999</v>
      </c>
      <c r="G77" s="112"/>
      <c r="H77" s="118">
        <f t="shared" si="13"/>
        <v>1.435724124116397E-3</v>
      </c>
      <c r="I77" s="118">
        <f t="shared" si="14"/>
        <v>1.4357241241163972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f>VLOOKUP(A78,[2]Sheet1!$A:$B,2,)</f>
        <v>38.191200000000002</v>
      </c>
      <c r="D78" s="115">
        <f t="shared" si="15"/>
        <v>1.9095600000000001</v>
      </c>
      <c r="E78" s="116">
        <f t="shared" ref="E78:E141" si="16">C78-D78</f>
        <v>36.281640000000003</v>
      </c>
      <c r="F78" s="117">
        <f t="shared" si="12"/>
        <v>36.281640000000003</v>
      </c>
      <c r="G78" s="112"/>
      <c r="H78" s="118">
        <f t="shared" si="13"/>
        <v>1.3781074945895498E-3</v>
      </c>
      <c r="I78" s="118">
        <f t="shared" si="14"/>
        <v>1.3781074945895497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f>VLOOKUP(A79,[2]Sheet1!$A:$B,2,)</f>
        <v>40.179183999999999</v>
      </c>
      <c r="D79" s="115">
        <f t="shared" si="15"/>
        <v>2.0089592000000001</v>
      </c>
      <c r="E79" s="116">
        <f t="shared" si="16"/>
        <v>38.1702248</v>
      </c>
      <c r="F79" s="117">
        <f t="shared" si="12"/>
        <v>38.1702248</v>
      </c>
      <c r="G79" s="112"/>
      <c r="H79" s="118">
        <f t="shared" si="13"/>
        <v>1.3099215491128059E-3</v>
      </c>
      <c r="I79" s="118">
        <f t="shared" si="14"/>
        <v>1.309921549112806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f>VLOOKUP(A80,[2]Sheet1!$A:$B,2,)</f>
        <v>40.29</v>
      </c>
      <c r="D80" s="115">
        <f t="shared" si="15"/>
        <v>2.0145</v>
      </c>
      <c r="E80" s="116">
        <f t="shared" si="16"/>
        <v>38.275500000000001</v>
      </c>
      <c r="F80" s="117">
        <f t="shared" si="12"/>
        <v>38.275500000000001</v>
      </c>
      <c r="G80" s="112"/>
      <c r="H80" s="118">
        <f t="shared" si="13"/>
        <v>1.3063186633747413E-3</v>
      </c>
      <c r="I80" s="118">
        <f t="shared" si="14"/>
        <v>1.3063186633747412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f>VLOOKUP(A81,[2]Sheet1!$A:$B,2,)</f>
        <v>44.548299999999998</v>
      </c>
      <c r="D81" s="115">
        <f t="shared" si="15"/>
        <v>2.2274150000000001</v>
      </c>
      <c r="E81" s="116">
        <f t="shared" si="16"/>
        <v>42.320884999999997</v>
      </c>
      <c r="F81" s="117">
        <f t="shared" si="12"/>
        <v>42.320884999999997</v>
      </c>
      <c r="G81" s="112"/>
      <c r="H81" s="118">
        <f t="shared" si="13"/>
        <v>1.181449773557431E-3</v>
      </c>
      <c r="I81" s="118">
        <f t="shared" si="14"/>
        <v>1.181449773557431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f>VLOOKUP(A82,[2]Sheet1!$A:$B,2,)</f>
        <v>48.78</v>
      </c>
      <c r="D82" s="115">
        <f t="shared" si="15"/>
        <v>2.4390000000000001</v>
      </c>
      <c r="E82" s="116">
        <f t="shared" si="16"/>
        <v>46.341000000000001</v>
      </c>
      <c r="F82" s="117">
        <f t="shared" si="12"/>
        <v>46.341000000000001</v>
      </c>
      <c r="G82" s="112"/>
      <c r="H82" s="118">
        <f t="shared" si="13"/>
        <v>1.0789581580026332E-3</v>
      </c>
      <c r="I82" s="118">
        <f t="shared" si="14"/>
        <v>1.0789581580026333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f>VLOOKUP(A83,[2]Sheet1!$A:$B,2,)</f>
        <v>47.4039</v>
      </c>
      <c r="D83" s="115">
        <f t="shared" si="15"/>
        <v>2.3701950000000003</v>
      </c>
      <c r="E83" s="116">
        <f t="shared" si="16"/>
        <v>45.033704999999998</v>
      </c>
      <c r="F83" s="117">
        <f t="shared" si="12"/>
        <v>45.033704999999998</v>
      </c>
      <c r="G83" s="112"/>
      <c r="H83" s="118">
        <f t="shared" si="13"/>
        <v>1.1102795117568058E-3</v>
      </c>
      <c r="I83" s="118">
        <f t="shared" si="14"/>
        <v>1.1102795117568058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f>VLOOKUP(A84,[2]Sheet1!$A:$B,2,)</f>
        <v>51.37</v>
      </c>
      <c r="D84" s="115">
        <f t="shared" si="15"/>
        <v>2.5685000000000002</v>
      </c>
      <c r="E84" s="116">
        <f t="shared" si="16"/>
        <v>48.801499999999997</v>
      </c>
      <c r="F84" s="117">
        <f t="shared" si="12"/>
        <v>48.801499999999997</v>
      </c>
      <c r="G84" s="112"/>
      <c r="H84" s="118">
        <f t="shared" si="13"/>
        <v>1.0245586713523158E-3</v>
      </c>
      <c r="I84" s="118">
        <f t="shared" si="14"/>
        <v>1.0245586713523158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f>VLOOKUP(A85,[2]Sheet1!$A:$B,2,)</f>
        <v>53.049500000000002</v>
      </c>
      <c r="D85" s="115">
        <f t="shared" si="15"/>
        <v>2.6524750000000004</v>
      </c>
      <c r="E85" s="116">
        <f t="shared" si="16"/>
        <v>50.397024999999999</v>
      </c>
      <c r="F85" s="117">
        <f t="shared" si="12"/>
        <v>50.397024999999999</v>
      </c>
      <c r="G85" s="112"/>
      <c r="H85" s="118">
        <f t="shared" si="13"/>
        <v>9.9212205482367491E-4</v>
      </c>
      <c r="I85" s="118">
        <f t="shared" si="14"/>
        <v>0.99212205482367488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f>VLOOKUP(A86,[2]Sheet1!$A:$B,2,)</f>
        <v>58.961703999999997</v>
      </c>
      <c r="D86" s="115">
        <f t="shared" si="15"/>
        <v>2.9480852</v>
      </c>
      <c r="E86" s="116">
        <f t="shared" si="16"/>
        <v>56.013618799999996</v>
      </c>
      <c r="F86" s="117">
        <f t="shared" si="12"/>
        <v>56.013618799999996</v>
      </c>
      <c r="G86" s="112"/>
      <c r="H86" s="118">
        <f t="shared" si="13"/>
        <v>8.9264005917075173E-4</v>
      </c>
      <c r="I86" s="118">
        <f t="shared" si="14"/>
        <v>0.89264005917075173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f>VLOOKUP(A87,[2]Sheet1!$A:$B,2,)</f>
        <v>62.804000000000002</v>
      </c>
      <c r="D87" s="115">
        <f t="shared" si="15"/>
        <v>3.1402000000000001</v>
      </c>
      <c r="E87" s="116">
        <f t="shared" si="16"/>
        <v>59.663800000000002</v>
      </c>
      <c r="F87" s="117">
        <f t="shared" si="12"/>
        <v>59.663800000000002</v>
      </c>
      <c r="G87" s="112"/>
      <c r="H87" s="118">
        <f t="shared" si="13"/>
        <v>8.3802908966576148E-4</v>
      </c>
      <c r="I87" s="118">
        <f t="shared" si="14"/>
        <v>0.83802908966576151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f>VLOOKUP(A88,[2]Sheet1!$A:$B,2,)</f>
        <v>63.999473999999999</v>
      </c>
      <c r="D88" s="115">
        <f t="shared" si="15"/>
        <v>3.1999737000000001</v>
      </c>
      <c r="E88" s="116">
        <f t="shared" si="16"/>
        <v>60.799500299999998</v>
      </c>
      <c r="F88" s="117">
        <f t="shared" si="12"/>
        <v>60.799500299999998</v>
      </c>
      <c r="G88" s="112"/>
      <c r="H88" s="118">
        <f t="shared" si="13"/>
        <v>8.2237517994864298E-4</v>
      </c>
      <c r="I88" s="118">
        <f t="shared" si="14"/>
        <v>0.82237517994864295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f>VLOOKUP(A89,[2]Sheet1!$A:$B,2,)</f>
        <v>64.3</v>
      </c>
      <c r="D89" s="115">
        <f t="shared" si="15"/>
        <v>3.2149999999999999</v>
      </c>
      <c r="E89" s="116">
        <f t="shared" si="16"/>
        <v>61.084999999999994</v>
      </c>
      <c r="F89" s="117">
        <f t="shared" si="12"/>
        <v>61.084999999999994</v>
      </c>
      <c r="G89" s="112"/>
      <c r="H89" s="118">
        <f t="shared" si="13"/>
        <v>8.1853155439142421E-4</v>
      </c>
      <c r="I89" s="118">
        <f t="shared" si="14"/>
        <v>0.81853155439142422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f>VLOOKUP(A90,[2]Sheet1!$A:$B,2,)</f>
        <v>72.48</v>
      </c>
      <c r="D90" s="115">
        <f t="shared" si="15"/>
        <v>3.6240000000000006</v>
      </c>
      <c r="E90" s="116">
        <f t="shared" si="16"/>
        <v>68.856000000000009</v>
      </c>
      <c r="F90" s="117">
        <f t="shared" si="12"/>
        <v>68.856000000000009</v>
      </c>
      <c r="G90" s="112"/>
      <c r="H90" s="118">
        <f t="shared" si="13"/>
        <v>7.2615313117230067E-4</v>
      </c>
      <c r="I90" s="118">
        <f t="shared" si="14"/>
        <v>0.72615313117230063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f>VLOOKUP(A91,[2]Sheet1!$A:$B,2,)</f>
        <v>84.653599999999997</v>
      </c>
      <c r="D91" s="115">
        <f t="shared" si="15"/>
        <v>4.2326800000000002</v>
      </c>
      <c r="E91" s="116">
        <f t="shared" si="16"/>
        <v>80.420919999999995</v>
      </c>
      <c r="F91" s="117">
        <f t="shared" si="12"/>
        <v>80.420919999999995</v>
      </c>
      <c r="G91" s="112"/>
      <c r="H91" s="118">
        <f t="shared" si="13"/>
        <v>6.2172877405530791E-4</v>
      </c>
      <c r="I91" s="118">
        <f t="shared" si="14"/>
        <v>0.62172877405530791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f>VLOOKUP(A92,[2]Sheet1!$A:$B,2,)</f>
        <v>79.56</v>
      </c>
      <c r="D92" s="115">
        <f t="shared" si="15"/>
        <v>3.9780000000000002</v>
      </c>
      <c r="E92" s="116">
        <f t="shared" si="16"/>
        <v>75.582000000000008</v>
      </c>
      <c r="F92" s="117">
        <f t="shared" si="12"/>
        <v>75.582000000000008</v>
      </c>
      <c r="G92" s="112"/>
      <c r="H92" s="118">
        <f t="shared" si="13"/>
        <v>6.6153316927310482E-4</v>
      </c>
      <c r="I92" s="118">
        <f t="shared" si="14"/>
        <v>0.66153316927310479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f>VLOOKUP(A93,[2]Sheet1!$A:$B,2,)</f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f>VLOOKUP(A94,[2]Sheet1!$A:$B,2,)</f>
        <v>95.56</v>
      </c>
      <c r="D94" s="115">
        <f t="shared" si="15"/>
        <v>4.7780000000000005</v>
      </c>
      <c r="E94" s="116">
        <f t="shared" si="16"/>
        <v>90.781999999999996</v>
      </c>
      <c r="F94" s="117">
        <f t="shared" si="12"/>
        <v>90.781999999999996</v>
      </c>
      <c r="G94" s="112"/>
      <c r="H94" s="118">
        <f t="shared" si="13"/>
        <v>5.5076997642704642E-4</v>
      </c>
      <c r="I94" s="118">
        <f t="shared" si="14"/>
        <v>0.55076997642704639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f>VLOOKUP(A95,[2]Sheet1!$A:$B,2,)</f>
        <v>95.587500000000006</v>
      </c>
      <c r="D95" s="115">
        <f t="shared" si="15"/>
        <v>4.7793750000000008</v>
      </c>
      <c r="E95" s="116">
        <f t="shared" si="16"/>
        <v>90.808125000000004</v>
      </c>
      <c r="F95" s="117">
        <f t="shared" si="12"/>
        <v>90.808125000000004</v>
      </c>
      <c r="G95" s="112"/>
      <c r="H95" s="118">
        <f t="shared" si="13"/>
        <v>5.5061152292264735E-4</v>
      </c>
      <c r="I95" s="118">
        <f t="shared" si="14"/>
        <v>0.55061152292264737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f>VLOOKUP(A96,[2]Sheet1!$A:$B,2,)</f>
        <v>95.318910000000002</v>
      </c>
      <c r="D96" s="115">
        <f t="shared" si="15"/>
        <v>4.7659454999999999</v>
      </c>
      <c r="E96" s="116">
        <f t="shared" si="16"/>
        <v>90.552964500000002</v>
      </c>
      <c r="F96" s="117">
        <f t="shared" si="12"/>
        <v>90.552964500000002</v>
      </c>
      <c r="G96" s="112"/>
      <c r="H96" s="118">
        <f t="shared" si="13"/>
        <v>5.5216303824045382E-4</v>
      </c>
      <c r="I96" s="118">
        <f t="shared" si="14"/>
        <v>0.55216303824045387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f>VLOOKUP(A97,[2]Sheet1!$A:$B,2,)</f>
        <v>101.201385</v>
      </c>
      <c r="D97" s="115">
        <f t="shared" si="15"/>
        <v>5.0600692500000006</v>
      </c>
      <c r="E97" s="116">
        <f t="shared" si="16"/>
        <v>96.141315750000004</v>
      </c>
      <c r="F97" s="117">
        <f t="shared" si="12"/>
        <v>96.141315750000004</v>
      </c>
      <c r="G97" s="112"/>
      <c r="H97" s="118">
        <f t="shared" si="13"/>
        <v>5.2006777325595138E-4</v>
      </c>
      <c r="I97" s="118">
        <f t="shared" si="14"/>
        <v>0.52006777325595133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f>VLOOKUP(A98,[2]Sheet1!$A:$B,2,)</f>
        <v>103.15665</v>
      </c>
      <c r="D98" s="115">
        <f t="shared" si="15"/>
        <v>5.1578325000000005</v>
      </c>
      <c r="E98" s="116">
        <f t="shared" si="16"/>
        <v>97.998817500000001</v>
      </c>
      <c r="F98" s="117">
        <f t="shared" si="12"/>
        <v>97.998817500000001</v>
      </c>
      <c r="G98" s="112"/>
      <c r="H98" s="118">
        <f t="shared" si="13"/>
        <v>5.1021023799598282E-4</v>
      </c>
      <c r="I98" s="118">
        <f t="shared" si="14"/>
        <v>0.51021023799598286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f>VLOOKUP(A99,[2]Sheet1!$A:$B,2,)</f>
        <v>116.14799499999999</v>
      </c>
      <c r="D99" s="115">
        <f t="shared" si="15"/>
        <v>5.8073997500000001</v>
      </c>
      <c r="E99" s="116">
        <f t="shared" si="16"/>
        <v>110.34059524999999</v>
      </c>
      <c r="F99" s="117">
        <f t="shared" si="12"/>
        <v>110.34059524999999</v>
      </c>
      <c r="G99" s="112"/>
      <c r="H99" s="118">
        <f t="shared" si="13"/>
        <v>4.5314238052381745E-4</v>
      </c>
      <c r="I99" s="118">
        <f t="shared" si="14"/>
        <v>0.45314238052381745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f>VLOOKUP(A100,[2]Sheet1!$A:$B,2,)</f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f>VLOOKUP(A101,[2]Sheet1!$A:$B,2,)</f>
        <v>123.7</v>
      </c>
      <c r="D101" s="115">
        <f t="shared" si="15"/>
        <v>6.1850000000000005</v>
      </c>
      <c r="E101" s="116">
        <f t="shared" si="16"/>
        <v>117.515</v>
      </c>
      <c r="F101" s="117">
        <f t="shared" si="12"/>
        <v>117.515</v>
      </c>
      <c r="G101" s="112"/>
      <c r="H101" s="118">
        <f t="shared" si="13"/>
        <v>4.2547759860443214E-4</v>
      </c>
      <c r="I101" s="118">
        <f t="shared" si="14"/>
        <v>0.42547759860443213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f>VLOOKUP(A102,[2]Sheet1!$A:$B,2,)</f>
        <v>120.52</v>
      </c>
      <c r="D102" s="115">
        <f t="shared" si="15"/>
        <v>6.0259999999999998</v>
      </c>
      <c r="E102" s="116">
        <f t="shared" si="16"/>
        <v>114.494</v>
      </c>
      <c r="F102" s="117">
        <f t="shared" si="12"/>
        <v>114.494</v>
      </c>
      <c r="G102" s="112"/>
      <c r="H102" s="118">
        <f t="shared" si="13"/>
        <v>4.3670410676542072E-4</v>
      </c>
      <c r="I102" s="118">
        <f t="shared" si="14"/>
        <v>0.43670410676542071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f>VLOOKUP(A103,[2]Sheet1!$A:$B,2,)</f>
        <v>129.36464000000001</v>
      </c>
      <c r="D103" s="115">
        <f t="shared" si="15"/>
        <v>6.4682320000000004</v>
      </c>
      <c r="E103" s="116">
        <f t="shared" si="16"/>
        <v>122.89640800000001</v>
      </c>
      <c r="F103" s="117">
        <f t="shared" si="12"/>
        <v>122.89640800000001</v>
      </c>
      <c r="G103" s="112"/>
      <c r="H103" s="118">
        <f t="shared" si="13"/>
        <v>4.0684671597562058E-4</v>
      </c>
      <c r="I103" s="118">
        <f t="shared" si="14"/>
        <v>0.40684671597562055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f>VLOOKUP(A104,[2]Sheet1!$A:$B,2,)</f>
        <v>131.22900000000001</v>
      </c>
      <c r="D104" s="115">
        <f t="shared" si="15"/>
        <v>6.5614500000000007</v>
      </c>
      <c r="E104" s="116">
        <f t="shared" si="16"/>
        <v>124.66755000000001</v>
      </c>
      <c r="F104" s="117">
        <f t="shared" si="12"/>
        <v>124.66755000000001</v>
      </c>
      <c r="G104" s="112"/>
      <c r="H104" s="118">
        <f t="shared" si="13"/>
        <v>4.0106667693397356E-4</v>
      </c>
      <c r="I104" s="118">
        <f t="shared" si="14"/>
        <v>0.40106667693397358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f>VLOOKUP(A105,[2]Sheet1!$A:$B,2,)</f>
        <v>133.37174999999999</v>
      </c>
      <c r="D105" s="115">
        <f t="shared" si="15"/>
        <v>6.6685875000000001</v>
      </c>
      <c r="E105" s="116">
        <f t="shared" si="16"/>
        <v>126.70316249999999</v>
      </c>
      <c r="F105" s="117">
        <f t="shared" si="12"/>
        <v>126.70316249999999</v>
      </c>
      <c r="G105" s="112"/>
      <c r="H105" s="118">
        <f t="shared" si="13"/>
        <v>3.9462314131267183E-4</v>
      </c>
      <c r="I105" s="118">
        <f t="shared" si="14"/>
        <v>0.39462314131267184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f>VLOOKUP(A106,[2]Sheet1!$A:$B,2,)</f>
        <v>152.94</v>
      </c>
      <c r="D106" s="115">
        <f t="shared" si="15"/>
        <v>7.6470000000000002</v>
      </c>
      <c r="E106" s="116">
        <f t="shared" si="16"/>
        <v>145.29300000000001</v>
      </c>
      <c r="F106" s="117">
        <f t="shared" si="12"/>
        <v>145.29300000000001</v>
      </c>
      <c r="G106" s="112"/>
      <c r="H106" s="118">
        <f t="shared" si="13"/>
        <v>3.4413220182665395E-4</v>
      </c>
      <c r="I106" s="118">
        <f t="shared" si="14"/>
        <v>0.34413220182665394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f>VLOOKUP(A107,[2]Sheet1!$A:$B,2,)</f>
        <v>157.92296999999999</v>
      </c>
      <c r="D107" s="115">
        <f t="shared" si="15"/>
        <v>7.8961484999999998</v>
      </c>
      <c r="E107" s="116">
        <f t="shared" si="16"/>
        <v>150.02682149999998</v>
      </c>
      <c r="F107" s="117">
        <f t="shared" si="12"/>
        <v>150.02682149999998</v>
      </c>
      <c r="G107" s="112"/>
      <c r="H107" s="118">
        <f t="shared" si="13"/>
        <v>3.33273740655767E-4</v>
      </c>
      <c r="I107" s="118">
        <f t="shared" si="14"/>
        <v>0.33327374065576698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f>VLOOKUP(A108,[2]Sheet1!$A:$B,2,)</f>
        <v>161.91849999999999</v>
      </c>
      <c r="D108" s="115">
        <f t="shared" si="15"/>
        <v>8.0959249999999994</v>
      </c>
      <c r="E108" s="116">
        <f t="shared" si="16"/>
        <v>153.822575</v>
      </c>
      <c r="F108" s="117">
        <f t="shared" si="12"/>
        <v>153.822575</v>
      </c>
      <c r="G108" s="112"/>
      <c r="H108" s="118">
        <f t="shared" si="13"/>
        <v>3.2504981794772344E-4</v>
      </c>
      <c r="I108" s="118">
        <f t="shared" si="14"/>
        <v>0.32504981794772342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f>VLOOKUP(A109,[2]Sheet1!$A:$B,2,)</f>
        <v>154.63999999999999</v>
      </c>
      <c r="D109" s="115">
        <f t="shared" si="15"/>
        <v>7.7319999999999993</v>
      </c>
      <c r="E109" s="116">
        <f t="shared" si="16"/>
        <v>146.90799999999999</v>
      </c>
      <c r="F109" s="117">
        <f t="shared" si="12"/>
        <v>146.90799999999999</v>
      </c>
      <c r="G109" s="112"/>
      <c r="H109" s="118">
        <f t="shared" si="13"/>
        <v>3.4034906199798508E-4</v>
      </c>
      <c r="I109" s="118">
        <f t="shared" si="14"/>
        <v>0.34034906199798509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f>VLOOKUP(A110,[2]Sheet1!$A:$B,2,)</f>
        <v>177.65</v>
      </c>
      <c r="D110" s="115">
        <f t="shared" si="15"/>
        <v>8.8825000000000003</v>
      </c>
      <c r="E110" s="116">
        <f t="shared" si="16"/>
        <v>168.76750000000001</v>
      </c>
      <c r="F110" s="117">
        <f t="shared" si="12"/>
        <v>168.76750000000001</v>
      </c>
      <c r="G110" s="112"/>
      <c r="H110" s="118">
        <f t="shared" si="13"/>
        <v>2.9626557245915255E-4</v>
      </c>
      <c r="I110" s="118">
        <f t="shared" si="14"/>
        <v>0.29626557245915253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f>VLOOKUP(A111,[2]Sheet1!$A:$B,2,)</f>
        <v>174.86190999999999</v>
      </c>
      <c r="D111" s="115">
        <f t="shared" si="15"/>
        <v>8.7430955000000008</v>
      </c>
      <c r="E111" s="116">
        <f t="shared" si="16"/>
        <v>166.11881449999998</v>
      </c>
      <c r="F111" s="117">
        <f t="shared" si="12"/>
        <v>166.11881449999998</v>
      </c>
      <c r="G111" s="112"/>
      <c r="H111" s="118">
        <f t="shared" si="13"/>
        <v>3.0098938612399106E-4</v>
      </c>
      <c r="I111" s="118">
        <f t="shared" si="14"/>
        <v>0.30098938612399107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f>VLOOKUP(A112,[2]Sheet1!$A:$B,2,)</f>
        <v>209.215</v>
      </c>
      <c r="D112" s="115">
        <f t="shared" si="15"/>
        <v>10.460750000000001</v>
      </c>
      <c r="E112" s="116">
        <f t="shared" si="16"/>
        <v>198.75425000000001</v>
      </c>
      <c r="F112" s="117">
        <f t="shared" si="12"/>
        <v>198.75425000000001</v>
      </c>
      <c r="G112" s="112"/>
      <c r="H112" s="118">
        <f t="shared" si="13"/>
        <v>2.515669476250192E-4</v>
      </c>
      <c r="I112" s="118">
        <f t="shared" si="14"/>
        <v>0.25156694762501919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f>VLOOKUP(A113,[2]Sheet1!$A:$B,2,)</f>
        <v>278.16937000000001</v>
      </c>
      <c r="D113" s="115">
        <f t="shared" si="15"/>
        <v>13.908468500000001</v>
      </c>
      <c r="E113" s="116">
        <f t="shared" si="16"/>
        <v>264.26090149999999</v>
      </c>
      <c r="F113" s="117">
        <f t="shared" si="12"/>
        <v>264.26090149999999</v>
      </c>
      <c r="G113" s="112"/>
      <c r="H113" s="118">
        <f t="shared" si="13"/>
        <v>1.8920695311409929E-4</v>
      </c>
      <c r="I113" s="118">
        <f t="shared" si="14"/>
        <v>0.1892069531140993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f>VLOOKUP(A114,[2]Sheet1!$A:$B,2,)</f>
        <v>315.61002000000002</v>
      </c>
      <c r="D114" s="115">
        <f t="shared" si="15"/>
        <v>15.780501000000001</v>
      </c>
      <c r="E114" s="116">
        <f t="shared" si="16"/>
        <v>299.829519</v>
      </c>
      <c r="F114" s="117">
        <f t="shared" si="12"/>
        <v>299.829519</v>
      </c>
      <c r="G114" s="112"/>
      <c r="H114" s="118">
        <f t="shared" si="13"/>
        <v>1.6676143218573476E-4</v>
      </c>
      <c r="I114" s="118">
        <f t="shared" si="14"/>
        <v>0.16676143218573475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f>VLOOKUP(A115,[2]Sheet1!$A:$B,2,)</f>
        <v>328.9</v>
      </c>
      <c r="D115" s="115">
        <f t="shared" si="15"/>
        <v>16.445</v>
      </c>
      <c r="E115" s="116">
        <f t="shared" si="16"/>
        <v>312.45499999999998</v>
      </c>
      <c r="F115" s="117">
        <f t="shared" si="12"/>
        <v>312.45499999999998</v>
      </c>
      <c r="G115" s="112"/>
      <c r="H115" s="118">
        <f t="shared" si="13"/>
        <v>1.6002304331823791E-4</v>
      </c>
      <c r="I115" s="118">
        <f t="shared" si="14"/>
        <v>0.16002304331823791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f>VLOOKUP(A116,[2]Sheet1!$A:$B,2,)</f>
        <v>362.61540000000002</v>
      </c>
      <c r="D116" s="115">
        <f t="shared" si="15"/>
        <v>18.130770000000002</v>
      </c>
      <c r="E116" s="116">
        <f t="shared" si="16"/>
        <v>344.48463000000004</v>
      </c>
      <c r="F116" s="117">
        <f t="shared" si="12"/>
        <v>344.48463000000004</v>
      </c>
      <c r="G116" s="112"/>
      <c r="H116" s="118">
        <f t="shared" si="13"/>
        <v>1.4514435665823446E-4</v>
      </c>
      <c r="I116" s="118">
        <f t="shared" si="14"/>
        <v>0.14514435665823447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f>VLOOKUP(A117,[2]Sheet1!$A:$B,2,)</f>
        <v>425.28300000000002</v>
      </c>
      <c r="D117" s="115">
        <f t="shared" si="15"/>
        <v>21.264150000000001</v>
      </c>
      <c r="E117" s="116">
        <f t="shared" si="16"/>
        <v>404.01885000000004</v>
      </c>
      <c r="F117" s="117">
        <f t="shared" si="12"/>
        <v>404.01885000000004</v>
      </c>
      <c r="G117" s="112"/>
      <c r="H117" s="118">
        <f t="shared" si="13"/>
        <v>1.2375660195062654E-4</v>
      </c>
      <c r="I117" s="118">
        <f t="shared" si="14"/>
        <v>0.12375660195062654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f>VLOOKUP(A118,[2]Sheet1!$A:$B,2,)</f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f>VLOOKUP(A119,[2]Sheet1!$A:$B,2,)</f>
        <v>457.19623000000001</v>
      </c>
      <c r="D119" s="115">
        <f t="shared" si="15"/>
        <v>22.859811500000003</v>
      </c>
      <c r="E119" s="116">
        <f t="shared" si="16"/>
        <v>434.33641850000004</v>
      </c>
      <c r="F119" s="117">
        <f t="shared" si="12"/>
        <v>434.33641850000004</v>
      </c>
      <c r="G119" s="112"/>
      <c r="H119" s="118">
        <f t="shared" si="13"/>
        <v>1.1511813854494938E-4</v>
      </c>
      <c r="I119" s="118">
        <f t="shared" si="14"/>
        <v>0.11511813854494937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f>VLOOKUP(A120,[2]Sheet1!$A:$B,2,)</f>
        <v>451.26</v>
      </c>
      <c r="D120" s="115">
        <f t="shared" si="15"/>
        <v>22.563000000000002</v>
      </c>
      <c r="E120" s="116">
        <f t="shared" si="16"/>
        <v>428.697</v>
      </c>
      <c r="F120" s="117">
        <f t="shared" si="12"/>
        <v>428.697</v>
      </c>
      <c r="G120" s="112"/>
      <c r="H120" s="118">
        <f t="shared" si="13"/>
        <v>1.1663249334611632E-4</v>
      </c>
      <c r="I120" s="118">
        <f t="shared" si="14"/>
        <v>0.11663249334611632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f>VLOOKUP(A121,[2]Sheet1!$A:$B,2,)</f>
        <v>572.24289999999996</v>
      </c>
      <c r="D121" s="115">
        <f t="shared" si="15"/>
        <v>28.612144999999998</v>
      </c>
      <c r="E121" s="116">
        <f t="shared" si="16"/>
        <v>543.63075499999991</v>
      </c>
      <c r="F121" s="117">
        <f t="shared" si="12"/>
        <v>543.63075499999991</v>
      </c>
      <c r="G121" s="112"/>
      <c r="H121" s="118">
        <f t="shared" si="13"/>
        <v>9.1974193034756024E-5</v>
      </c>
      <c r="I121" s="118">
        <f t="shared" si="14"/>
        <v>9.1974193034756027E-2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f>VLOOKUP(A122,[2]Sheet1!$A:$B,2,)</f>
        <v>567.04399999999998</v>
      </c>
      <c r="D122" s="115">
        <f t="shared" si="15"/>
        <v>28.3522</v>
      </c>
      <c r="E122" s="116">
        <f t="shared" si="16"/>
        <v>538.69179999999994</v>
      </c>
      <c r="F122" s="117">
        <f t="shared" si="12"/>
        <v>538.69179999999994</v>
      </c>
      <c r="G122" s="112"/>
      <c r="H122" s="118">
        <f t="shared" si="13"/>
        <v>9.2817451462970336E-5</v>
      </c>
      <c r="I122" s="118">
        <f t="shared" si="14"/>
        <v>9.2817451462970338E-2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f>VLOOKUP(A123,[2]Sheet1!$A:$B,2,)</f>
        <v>567.04399999999998</v>
      </c>
      <c r="D123" s="115">
        <f t="shared" si="15"/>
        <v>28.3522</v>
      </c>
      <c r="E123" s="116">
        <f t="shared" si="16"/>
        <v>538.69179999999994</v>
      </c>
      <c r="F123" s="117">
        <f t="shared" si="12"/>
        <v>538.69179999999994</v>
      </c>
      <c r="G123" s="112"/>
      <c r="H123" s="118">
        <f t="shared" si="13"/>
        <v>9.2817451462970336E-5</v>
      </c>
      <c r="I123" s="118">
        <f t="shared" si="14"/>
        <v>9.2817451462970338E-2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f>VLOOKUP(A124,[2]Sheet1!$A:$B,2,)</f>
        <v>832.48829999999998</v>
      </c>
      <c r="D124" s="115">
        <f t="shared" si="15"/>
        <v>41.624414999999999</v>
      </c>
      <c r="E124" s="116">
        <f t="shared" si="16"/>
        <v>790.86388499999998</v>
      </c>
      <c r="F124" s="117">
        <f t="shared" si="12"/>
        <v>790.86388499999998</v>
      </c>
      <c r="G124" s="112"/>
      <c r="H124" s="118">
        <f t="shared" si="13"/>
        <v>6.3222004378161827E-5</v>
      </c>
      <c r="I124" s="118">
        <f t="shared" si="14"/>
        <v>6.3222004378161833E-2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f>VLOOKUP(A125,[2]Sheet1!$A:$B,2,)</f>
        <v>919.1934</v>
      </c>
      <c r="D125" s="115">
        <f t="shared" si="15"/>
        <v>45.959670000000003</v>
      </c>
      <c r="E125" s="116">
        <f t="shared" si="16"/>
        <v>873.23373000000004</v>
      </c>
      <c r="F125" s="117">
        <f t="shared" si="12"/>
        <v>873.23373000000004</v>
      </c>
      <c r="G125" s="112"/>
      <c r="H125" s="118">
        <f t="shared" si="13"/>
        <v>5.7258438700025878E-5</v>
      </c>
      <c r="I125" s="118">
        <f t="shared" si="14"/>
        <v>5.7258438700025879E-2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f>VLOOKUP(A126,[2]Sheet1!$A:$B,2,)</f>
        <v>946.31994999999995</v>
      </c>
      <c r="D126" s="115">
        <f t="shared" si="15"/>
        <v>47.315997500000002</v>
      </c>
      <c r="E126" s="116">
        <f t="shared" si="16"/>
        <v>899.00395249999997</v>
      </c>
      <c r="F126" s="117">
        <f t="shared" si="12"/>
        <v>899.00395249999997</v>
      </c>
      <c r="G126" s="112"/>
      <c r="H126" s="118">
        <f t="shared" si="13"/>
        <v>5.561710809052307E-5</v>
      </c>
      <c r="I126" s="118">
        <f t="shared" si="14"/>
        <v>5.5617108090523074E-2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f>VLOOKUP(A127,[2]Sheet1!$A:$B,2,)</f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f>VLOOKUP(A128,[2]Sheet1!$A:$B,2,)</f>
        <v>1474</v>
      </c>
      <c r="D128" s="115">
        <f t="shared" si="15"/>
        <v>73.7</v>
      </c>
      <c r="E128" s="116">
        <f t="shared" si="16"/>
        <v>1400.3</v>
      </c>
      <c r="F128" s="117">
        <f t="shared" si="12"/>
        <v>1400.3</v>
      </c>
      <c r="G128" s="112"/>
      <c r="H128" s="118">
        <f t="shared" si="13"/>
        <v>3.5706634292651646E-5</v>
      </c>
      <c r="I128" s="118">
        <f t="shared" si="14"/>
        <v>3.5706634292651647E-2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f>VLOOKUP(A129,[2]Sheet1!$A:$B,2,)</f>
        <v>1338.2762</v>
      </c>
      <c r="D129" s="115">
        <f t="shared" si="15"/>
        <v>66.913809999999998</v>
      </c>
      <c r="E129" s="116">
        <f t="shared" si="16"/>
        <v>1271.36239</v>
      </c>
      <c r="F129" s="117">
        <f t="shared" si="12"/>
        <v>1271.36239</v>
      </c>
      <c r="G129" s="112"/>
      <c r="H129" s="118">
        <f t="shared" si="13"/>
        <v>3.9327889823766128E-5</v>
      </c>
      <c r="I129" s="118">
        <f t="shared" si="14"/>
        <v>3.932788982376613E-2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f>VLOOKUP(A130,[2]Sheet1!$A:$B,2,)</f>
        <v>1514.1687999999999</v>
      </c>
      <c r="D130" s="115">
        <f t="shared" si="15"/>
        <v>75.708439999999996</v>
      </c>
      <c r="E130" s="116">
        <f t="shared" si="16"/>
        <v>1438.46036</v>
      </c>
      <c r="F130" s="117">
        <f t="shared" si="12"/>
        <v>1438.46036</v>
      </c>
      <c r="G130" s="112"/>
      <c r="H130" s="118">
        <f t="shared" si="13"/>
        <v>3.4759386765444091E-5</v>
      </c>
      <c r="I130" s="118">
        <f t="shared" si="14"/>
        <v>3.4759386765444093E-2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f>VLOOKUP(A131,[2]Sheet1!$A:$B,2,)</f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f>VLOOKUP(A132,[2]Sheet1!$A:$B,2,)</f>
        <v>1736.2704000000001</v>
      </c>
      <c r="D132" s="115">
        <f t="shared" si="15"/>
        <v>86.813520000000011</v>
      </c>
      <c r="E132" s="116">
        <f t="shared" si="16"/>
        <v>1649.4568800000002</v>
      </c>
      <c r="F132" s="117">
        <f t="shared" si="17"/>
        <v>1649.4568800000002</v>
      </c>
      <c r="G132" s="112"/>
      <c r="H132" s="118">
        <f t="shared" si="18"/>
        <v>3.0313008243052744E-5</v>
      </c>
      <c r="I132" s="118">
        <f t="shared" si="19"/>
        <v>3.0313008243052744E-2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f>VLOOKUP(A133,[2]Sheet1!$A:$B,2,)</f>
        <v>2311.7514999999999</v>
      </c>
      <c r="D133" s="115">
        <f t="shared" si="15"/>
        <v>115.587575</v>
      </c>
      <c r="E133" s="116">
        <f t="shared" si="16"/>
        <v>2196.1639249999998</v>
      </c>
      <c r="F133" s="117">
        <f t="shared" si="17"/>
        <v>2196.1639249999998</v>
      </c>
      <c r="G133" s="112"/>
      <c r="H133" s="118">
        <f t="shared" si="18"/>
        <v>2.2766970821633877E-5</v>
      </c>
      <c r="I133" s="118">
        <f t="shared" si="19"/>
        <v>2.2766970821633876E-2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f>VLOOKUP(A134,[2]Sheet1!$A:$B,2,)</f>
        <v>2660</v>
      </c>
      <c r="D134" s="115">
        <f t="shared" si="15"/>
        <v>133</v>
      </c>
      <c r="E134" s="116">
        <f t="shared" si="16"/>
        <v>2527</v>
      </c>
      <c r="F134" s="117">
        <f t="shared" si="17"/>
        <v>2527</v>
      </c>
      <c r="G134" s="112"/>
      <c r="H134" s="118">
        <f t="shared" si="18"/>
        <v>1.9786307874950513E-5</v>
      </c>
      <c r="I134" s="118">
        <f t="shared" si="19"/>
        <v>1.9786307874950511E-2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f>VLOOKUP(A135,[2]Sheet1!$A:$B,2,)</f>
        <v>2975.0488</v>
      </c>
      <c r="D135" s="115">
        <f t="shared" ref="D135:D149" si="20">C135*0.05</f>
        <v>148.75244000000001</v>
      </c>
      <c r="E135" s="116">
        <f t="shared" si="16"/>
        <v>2826.2963599999998</v>
      </c>
      <c r="F135" s="117">
        <f t="shared" si="17"/>
        <v>2826.2963599999998</v>
      </c>
      <c r="G135" s="112"/>
      <c r="H135" s="118">
        <f t="shared" si="18"/>
        <v>1.769099684931837E-5</v>
      </c>
      <c r="I135" s="118">
        <f t="shared" si="19"/>
        <v>1.769099684931837E-2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f>VLOOKUP(A136,[2]Sheet1!$A:$B,2,)</f>
        <v>3101</v>
      </c>
      <c r="D136" s="115">
        <f t="shared" si="20"/>
        <v>155.05000000000001</v>
      </c>
      <c r="E136" s="116">
        <f t="shared" si="16"/>
        <v>2945.95</v>
      </c>
      <c r="F136" s="117">
        <f t="shared" si="17"/>
        <v>2945.95</v>
      </c>
      <c r="G136" s="112"/>
      <c r="H136" s="118">
        <f t="shared" si="18"/>
        <v>1.6972453707632526E-5</v>
      </c>
      <c r="I136" s="118">
        <f t="shared" si="19"/>
        <v>1.6972453707632527E-2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f>VLOOKUP(A137,[2]Sheet1!$A:$B,2,)</f>
        <v>3599</v>
      </c>
      <c r="D137" s="115">
        <f t="shared" si="20"/>
        <v>179.95000000000002</v>
      </c>
      <c r="E137" s="116">
        <f t="shared" si="16"/>
        <v>3419.05</v>
      </c>
      <c r="F137" s="117">
        <f t="shared" si="17"/>
        <v>3419.05</v>
      </c>
      <c r="G137" s="112"/>
      <c r="H137" s="118">
        <f t="shared" si="18"/>
        <v>1.4623945247948991E-5</v>
      </c>
      <c r="I137" s="118">
        <f t="shared" si="19"/>
        <v>1.4623945247948991E-2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f>VLOOKUP(A138,[2]Sheet1!$A:$B,2,)</f>
        <v>3660</v>
      </c>
      <c r="D138" s="115">
        <f t="shared" si="20"/>
        <v>183</v>
      </c>
      <c r="E138" s="116">
        <f t="shared" si="16"/>
        <v>3477</v>
      </c>
      <c r="F138" s="117">
        <f t="shared" si="17"/>
        <v>3477</v>
      </c>
      <c r="G138" s="112"/>
      <c r="H138" s="118">
        <f t="shared" si="18"/>
        <v>1.4380212827149819E-5</v>
      </c>
      <c r="I138" s="118">
        <f t="shared" si="19"/>
        <v>1.4380212827149819E-2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f>VLOOKUP(A139,[2]Sheet1!$A:$B,2,)</f>
        <v>3874.6694000000002</v>
      </c>
      <c r="D139" s="115">
        <f t="shared" si="20"/>
        <v>193.73347000000001</v>
      </c>
      <c r="E139" s="116">
        <f t="shared" si="16"/>
        <v>3680.9359300000001</v>
      </c>
      <c r="F139" s="117">
        <f t="shared" si="17"/>
        <v>3680.9359300000001</v>
      </c>
      <c r="G139" s="112"/>
      <c r="H139" s="118">
        <f t="shared" si="18"/>
        <v>1.3583501845955805E-5</v>
      </c>
      <c r="I139" s="118">
        <f t="shared" si="19"/>
        <v>1.3583501845955805E-2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f>VLOOKUP(A140,[2]Sheet1!$A:$B,2,)</f>
        <v>4056.2664</v>
      </c>
      <c r="D140" s="115">
        <f t="shared" si="20"/>
        <v>202.81332</v>
      </c>
      <c r="E140" s="116">
        <f t="shared" si="16"/>
        <v>3853.4530799999998</v>
      </c>
      <c r="F140" s="117">
        <f t="shared" si="17"/>
        <v>3853.4530799999998</v>
      </c>
      <c r="G140" s="112"/>
      <c r="H140" s="118">
        <f t="shared" si="18"/>
        <v>1.2975375322332977E-5</v>
      </c>
      <c r="I140" s="118">
        <f t="shared" si="19"/>
        <v>1.2975375322332977E-2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f>VLOOKUP(A141,[2]Sheet1!$A:$B,2,)</f>
        <v>4331.9204</v>
      </c>
      <c r="D141" s="115">
        <f t="shared" si="20"/>
        <v>216.59602000000001</v>
      </c>
      <c r="E141" s="116">
        <f t="shared" si="16"/>
        <v>4115.32438</v>
      </c>
      <c r="F141" s="117">
        <f t="shared" si="17"/>
        <v>4115.32438</v>
      </c>
      <c r="G141" s="112"/>
      <c r="H141" s="118">
        <f t="shared" si="18"/>
        <v>1.2149710541165166E-5</v>
      </c>
      <c r="I141" s="118">
        <f t="shared" si="19"/>
        <v>1.2149710541165166E-2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f>VLOOKUP(A142,[2]Sheet1!$A:$B,2,)</f>
        <v>5658.9087</v>
      </c>
      <c r="D142" s="115">
        <f t="shared" si="20"/>
        <v>282.94543500000003</v>
      </c>
      <c r="E142" s="116">
        <f t="shared" ref="E142:E150" si="21">C142-D142</f>
        <v>5375.9632650000003</v>
      </c>
      <c r="F142" s="117">
        <f t="shared" si="17"/>
        <v>5375.9632650000003</v>
      </c>
      <c r="G142" s="112"/>
      <c r="H142" s="118">
        <f t="shared" si="18"/>
        <v>9.30065879086692E-6</v>
      </c>
      <c r="I142" s="118">
        <f t="shared" si="19"/>
        <v>9.3006587908669204E-3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f>VLOOKUP(A143,[2]Sheet1!$A:$B,2,)</f>
        <v>6030</v>
      </c>
      <c r="D143" s="115">
        <f t="shared" si="20"/>
        <v>301.5</v>
      </c>
      <c r="E143" s="116">
        <f t="shared" si="21"/>
        <v>5728.5</v>
      </c>
      <c r="F143" s="117">
        <f t="shared" si="17"/>
        <v>5728.5</v>
      </c>
      <c r="G143" s="112"/>
      <c r="H143" s="118">
        <f t="shared" si="18"/>
        <v>8.7282883826481669E-6</v>
      </c>
      <c r="I143" s="118">
        <f t="shared" si="19"/>
        <v>8.7282883826481673E-3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f>VLOOKUP(A144,[2]Sheet1!$A:$B,2,)</f>
        <v>8799.6630000000005</v>
      </c>
      <c r="D144" s="115">
        <f t="shared" si="20"/>
        <v>439.98315000000002</v>
      </c>
      <c r="E144" s="116">
        <f t="shared" si="21"/>
        <v>8359.6798500000004</v>
      </c>
      <c r="F144" s="117">
        <f t="shared" si="17"/>
        <v>8359.6798500000004</v>
      </c>
      <c r="G144" s="112"/>
      <c r="H144" s="118">
        <f t="shared" si="18"/>
        <v>5.9810902925905659E-6</v>
      </c>
      <c r="I144" s="118">
        <f t="shared" si="19"/>
        <v>5.981090292590566E-3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f>VLOOKUP(A145,[2]Sheet1!$A:$B,2,)</f>
        <v>11765.76</v>
      </c>
      <c r="D145" s="115">
        <f t="shared" si="20"/>
        <v>588.28800000000001</v>
      </c>
      <c r="E145" s="116">
        <f t="shared" si="21"/>
        <v>11177.472</v>
      </c>
      <c r="F145" s="117">
        <f t="shared" si="17"/>
        <v>11177.472</v>
      </c>
      <c r="G145" s="112"/>
      <c r="H145" s="118">
        <f t="shared" si="18"/>
        <v>4.4732834043332951E-6</v>
      </c>
      <c r="I145" s="118">
        <f t="shared" si="19"/>
        <v>4.4732834043332949E-3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f>VLOOKUP(A146,[2]Sheet1!$A:$B,2,)</f>
        <v>17625</v>
      </c>
      <c r="D146" s="115">
        <f t="shared" si="20"/>
        <v>881.25</v>
      </c>
      <c r="E146" s="116">
        <f t="shared" si="21"/>
        <v>16743.75</v>
      </c>
      <c r="F146" s="117">
        <f t="shared" si="17"/>
        <v>16743.75</v>
      </c>
      <c r="G146" s="112"/>
      <c r="H146" s="118">
        <f t="shared" si="18"/>
        <v>2.9861888764464331E-6</v>
      </c>
      <c r="I146" s="118">
        <f t="shared" si="19"/>
        <v>2.9861888764464331E-3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f>VLOOKUP(A147,[2]Sheet1!$A:$B,2,)</f>
        <v>22481</v>
      </c>
      <c r="D147" s="115">
        <f t="shared" si="20"/>
        <v>1124.05</v>
      </c>
      <c r="E147" s="116">
        <f t="shared" si="21"/>
        <v>21356.95</v>
      </c>
      <c r="F147" s="117">
        <f t="shared" si="17"/>
        <v>21356.95</v>
      </c>
      <c r="G147" s="112"/>
      <c r="H147" s="118">
        <f t="shared" si="18"/>
        <v>2.3411582646398478E-6</v>
      </c>
      <c r="I147" s="118">
        <f t="shared" si="19"/>
        <v>2.3411582646398477E-3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f>VLOOKUP(A148,[2]Sheet1!$A:$B,2,)</f>
        <v>25940</v>
      </c>
      <c r="D148" s="115">
        <f t="shared" si="20"/>
        <v>1297</v>
      </c>
      <c r="E148" s="116">
        <f t="shared" si="21"/>
        <v>24643</v>
      </c>
      <c r="F148" s="117">
        <f t="shared" si="17"/>
        <v>24643</v>
      </c>
      <c r="G148" s="112"/>
      <c r="H148" s="118">
        <f t="shared" si="18"/>
        <v>2.0289737450797417E-6</v>
      </c>
      <c r="I148" s="118">
        <f t="shared" si="19"/>
        <v>2.0289737450797417E-3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f>VLOOKUP(A149,[2]Sheet1!$A:$B,2,)</f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f>VLOOKUP(A150,[2]Sheet1!$A:$B,2,)</f>
        <v>6.711252</v>
      </c>
      <c r="D150" s="115">
        <f>C150*0.03</f>
        <v>0.20133756</v>
      </c>
      <c r="E150" s="116">
        <f t="shared" si="21"/>
        <v>6.5099144400000002</v>
      </c>
      <c r="F150" s="117">
        <f t="shared" si="17"/>
        <v>6.5099144400000002</v>
      </c>
      <c r="G150" s="112"/>
      <c r="H150" s="118">
        <f t="shared" si="18"/>
        <v>4.6083554978335606E-3</v>
      </c>
      <c r="I150" s="118">
        <f t="shared" si="19"/>
        <v>4.6083554978335606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2026-09-14T08:25:18Z</dcterms:created>
  <dcterms:modified xsi:type="dcterms:W3CDTF">2026-09-14T08:26:50Z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2026-09-14T08:26:26Z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66ced83e-f781-4d83-be29-a8c8f0d48dae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