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9E368814-6E5F-459C-900C-AEF021E8C9CF}" xr6:coauthVersionLast="47" xr6:coauthVersionMax="47" xr10:uidLastSave="{00000000-0000-0000-0000-000000000000}"/>
  <bookViews>
    <workbookView xWindow="-38520" yWindow="-120" windowWidth="38640" windowHeight="21120" activeTab="1" xr2:uid="{616160B5-B851-4DDB-A096-2F1A8E2A5132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D148" i="2"/>
  <c r="E148" i="2" s="1"/>
  <c r="C148" i="2"/>
  <c r="C147" i="2"/>
  <c r="D146" i="2"/>
  <c r="E146" i="2" s="1"/>
  <c r="C146" i="2"/>
  <c r="C145" i="2"/>
  <c r="D145" i="2" s="1"/>
  <c r="E145" i="2" s="1"/>
  <c r="C144" i="2"/>
  <c r="C143" i="2"/>
  <c r="D142" i="2"/>
  <c r="E142" i="2" s="1"/>
  <c r="C142" i="2"/>
  <c r="D141" i="2"/>
  <c r="E141" i="2" s="1"/>
  <c r="C141" i="2"/>
  <c r="D140" i="2"/>
  <c r="C140" i="2"/>
  <c r="E140" i="2" s="1"/>
  <c r="D139" i="2"/>
  <c r="E139" i="2" s="1"/>
  <c r="C139" i="2"/>
  <c r="C138" i="2"/>
  <c r="D138" i="2" s="1"/>
  <c r="E138" i="2" s="1"/>
  <c r="C137" i="2"/>
  <c r="C136" i="2"/>
  <c r="C135" i="2"/>
  <c r="H134" i="2"/>
  <c r="I134" i="2" s="1"/>
  <c r="D134" i="2"/>
  <c r="E134" i="2" s="1"/>
  <c r="F134" i="2" s="1"/>
  <c r="C134" i="2"/>
  <c r="C133" i="2"/>
  <c r="D132" i="2"/>
  <c r="C132" i="2"/>
  <c r="C131" i="2"/>
  <c r="D131" i="2" s="1"/>
  <c r="E131" i="2" s="1"/>
  <c r="C130" i="2"/>
  <c r="C129" i="2"/>
  <c r="E128" i="2"/>
  <c r="D128" i="2"/>
  <c r="C128" i="2"/>
  <c r="D127" i="2"/>
  <c r="E127" i="2" s="1"/>
  <c r="F127" i="2" s="1"/>
  <c r="C127" i="2"/>
  <c r="C126" i="2"/>
  <c r="C125" i="2"/>
  <c r="C124" i="2"/>
  <c r="D124" i="2" s="1"/>
  <c r="E124" i="2" s="1"/>
  <c r="C123" i="2"/>
  <c r="C122" i="2"/>
  <c r="C121" i="2"/>
  <c r="D121" i="2" s="1"/>
  <c r="E121" i="2" s="1"/>
  <c r="H121" i="2" s="1"/>
  <c r="I121" i="2" s="1"/>
  <c r="D120" i="2"/>
  <c r="E120" i="2" s="1"/>
  <c r="C120" i="2"/>
  <c r="D119" i="2"/>
  <c r="C119" i="2"/>
  <c r="C118" i="2"/>
  <c r="E117" i="2"/>
  <c r="C117" i="2"/>
  <c r="D117" i="2" s="1"/>
  <c r="D116" i="2"/>
  <c r="E116" i="2" s="1"/>
  <c r="C116" i="2"/>
  <c r="C115" i="2"/>
  <c r="D114" i="2"/>
  <c r="E114" i="2" s="1"/>
  <c r="C114" i="2"/>
  <c r="D113" i="2"/>
  <c r="E113" i="2" s="1"/>
  <c r="H113" i="2" s="1"/>
  <c r="I113" i="2" s="1"/>
  <c r="C113" i="2"/>
  <c r="D112" i="2"/>
  <c r="C112" i="2"/>
  <c r="E111" i="2"/>
  <c r="C111" i="2"/>
  <c r="D111" i="2" s="1"/>
  <c r="C110" i="2"/>
  <c r="D110" i="2" s="1"/>
  <c r="E110" i="2" s="1"/>
  <c r="H109" i="2"/>
  <c r="I109" i="2" s="1"/>
  <c r="F109" i="2"/>
  <c r="C109" i="2"/>
  <c r="D109" i="2" s="1"/>
  <c r="E109" i="2" s="1"/>
  <c r="C108" i="2"/>
  <c r="C107" i="2"/>
  <c r="D107" i="2" s="1"/>
  <c r="E107" i="2" s="1"/>
  <c r="E106" i="2"/>
  <c r="H106" i="2" s="1"/>
  <c r="I106" i="2" s="1"/>
  <c r="D106" i="2"/>
  <c r="C106" i="2"/>
  <c r="C105" i="2"/>
  <c r="D104" i="2"/>
  <c r="C104" i="2"/>
  <c r="E104" i="2" s="1"/>
  <c r="F104" i="2" s="1"/>
  <c r="C103" i="2"/>
  <c r="D103" i="2" s="1"/>
  <c r="E103" i="2" s="1"/>
  <c r="D102" i="2"/>
  <c r="E102" i="2" s="1"/>
  <c r="C102" i="2"/>
  <c r="C101" i="2"/>
  <c r="E100" i="2"/>
  <c r="F100" i="2" s="1"/>
  <c r="D100" i="2"/>
  <c r="C100" i="2"/>
  <c r="E99" i="2"/>
  <c r="D99" i="2"/>
  <c r="C99" i="2"/>
  <c r="C98" i="2"/>
  <c r="C97" i="2"/>
  <c r="E96" i="2"/>
  <c r="C96" i="2"/>
  <c r="D96" i="2" s="1"/>
  <c r="C95" i="2"/>
  <c r="D95" i="2" s="1"/>
  <c r="E95" i="2" s="1"/>
  <c r="C94" i="2"/>
  <c r="E93" i="2"/>
  <c r="C93" i="2"/>
  <c r="D93" i="2" s="1"/>
  <c r="D92" i="2"/>
  <c r="E92" i="2" s="1"/>
  <c r="C92" i="2"/>
  <c r="C91" i="2"/>
  <c r="E90" i="2"/>
  <c r="F90" i="2" s="1"/>
  <c r="C90" i="2"/>
  <c r="D90" i="2" s="1"/>
  <c r="C89" i="2"/>
  <c r="D89" i="2" s="1"/>
  <c r="C88" i="2"/>
  <c r="C87" i="2"/>
  <c r="C86" i="2"/>
  <c r="D86" i="2" s="1"/>
  <c r="D85" i="2"/>
  <c r="E85" i="2" s="1"/>
  <c r="C85" i="2"/>
  <c r="D84" i="2"/>
  <c r="C84" i="2"/>
  <c r="E84" i="2" s="1"/>
  <c r="D83" i="2"/>
  <c r="E83" i="2" s="1"/>
  <c r="C83" i="2"/>
  <c r="C82" i="2"/>
  <c r="D81" i="2"/>
  <c r="C81" i="2"/>
  <c r="C80" i="2"/>
  <c r="C79" i="2"/>
  <c r="D78" i="2"/>
  <c r="E78" i="2" s="1"/>
  <c r="H78" i="2" s="1"/>
  <c r="I78" i="2" s="1"/>
  <c r="C78" i="2"/>
  <c r="D77" i="2"/>
  <c r="E77" i="2" s="1"/>
  <c r="C77" i="2"/>
  <c r="F76" i="2"/>
  <c r="E76" i="2"/>
  <c r="H76" i="2" s="1"/>
  <c r="I76" i="2" s="1"/>
  <c r="C76" i="2"/>
  <c r="D76" i="2" s="1"/>
  <c r="C75" i="2"/>
  <c r="F74" i="2"/>
  <c r="E74" i="2"/>
  <c r="H74" i="2" s="1"/>
  <c r="I74" i="2" s="1"/>
  <c r="D74" i="2"/>
  <c r="C74" i="2"/>
  <c r="C73" i="2"/>
  <c r="C72" i="2"/>
  <c r="I71" i="2"/>
  <c r="H71" i="2"/>
  <c r="F71" i="2"/>
  <c r="E71" i="2"/>
  <c r="D71" i="2"/>
  <c r="C71" i="2"/>
  <c r="E70" i="2"/>
  <c r="F70" i="2" s="1"/>
  <c r="C70" i="2"/>
  <c r="D70" i="2" s="1"/>
  <c r="C69" i="2"/>
  <c r="E68" i="2"/>
  <c r="C68" i="2"/>
  <c r="D68" i="2" s="1"/>
  <c r="D67" i="2"/>
  <c r="C67" i="2"/>
  <c r="C66" i="2"/>
  <c r="C65" i="2"/>
  <c r="D64" i="2"/>
  <c r="E64" i="2" s="1"/>
  <c r="F64" i="2" s="1"/>
  <c r="C64" i="2"/>
  <c r="C63" i="2"/>
  <c r="D63" i="2" s="1"/>
  <c r="C62" i="2"/>
  <c r="C61" i="2"/>
  <c r="D61" i="2" s="1"/>
  <c r="C60" i="2"/>
  <c r="C59" i="2"/>
  <c r="C58" i="2"/>
  <c r="D58" i="2" s="1"/>
  <c r="E58" i="2" s="1"/>
  <c r="D57" i="2"/>
  <c r="E57" i="2" s="1"/>
  <c r="H57" i="2" s="1"/>
  <c r="I57" i="2" s="1"/>
  <c r="C57" i="2"/>
  <c r="C56" i="2"/>
  <c r="E55" i="2"/>
  <c r="H55" i="2" s="1"/>
  <c r="I55" i="2" s="1"/>
  <c r="D55" i="2"/>
  <c r="C55" i="2"/>
  <c r="C54" i="2"/>
  <c r="E53" i="2"/>
  <c r="D53" i="2"/>
  <c r="C53" i="2"/>
  <c r="C52" i="2"/>
  <c r="H51" i="2"/>
  <c r="I51" i="2" s="1"/>
  <c r="F51" i="2"/>
  <c r="E51" i="2"/>
  <c r="D51" i="2"/>
  <c r="C51" i="2"/>
  <c r="E50" i="2"/>
  <c r="D50" i="2"/>
  <c r="C50" i="2"/>
  <c r="C49" i="2"/>
  <c r="C48" i="2"/>
  <c r="D48" i="2" s="1"/>
  <c r="E48" i="2" s="1"/>
  <c r="H48" i="2" s="1"/>
  <c r="I48" i="2" s="1"/>
  <c r="E47" i="2"/>
  <c r="C47" i="2"/>
  <c r="D47" i="2" s="1"/>
  <c r="C46" i="2"/>
  <c r="D46" i="2" s="1"/>
  <c r="E46" i="2" s="1"/>
  <c r="C45" i="2"/>
  <c r="E44" i="2"/>
  <c r="H44" i="2" s="1"/>
  <c r="I44" i="2" s="1"/>
  <c r="C44" i="2"/>
  <c r="D44" i="2" s="1"/>
  <c r="E43" i="2"/>
  <c r="H43" i="2" s="1"/>
  <c r="I43" i="2" s="1"/>
  <c r="D43" i="2"/>
  <c r="C43" i="2"/>
  <c r="C42" i="2"/>
  <c r="D42" i="2" s="1"/>
  <c r="E42" i="2" s="1"/>
  <c r="F42" i="2" s="1"/>
  <c r="C41" i="2"/>
  <c r="C40" i="2"/>
  <c r="D40" i="2" s="1"/>
  <c r="C39" i="2"/>
  <c r="C38" i="2"/>
  <c r="C37" i="2"/>
  <c r="D37" i="2" s="1"/>
  <c r="E37" i="2" s="1"/>
  <c r="D36" i="2"/>
  <c r="E36" i="2" s="1"/>
  <c r="C36" i="2"/>
  <c r="D35" i="2"/>
  <c r="E35" i="2" s="1"/>
  <c r="C35" i="2"/>
  <c r="D34" i="2"/>
  <c r="E34" i="2" s="1"/>
  <c r="C34" i="2"/>
  <c r="C33" i="2"/>
  <c r="C32" i="2"/>
  <c r="C31" i="2"/>
  <c r="C30" i="2"/>
  <c r="D29" i="2"/>
  <c r="E29" i="2" s="1"/>
  <c r="H29" i="2" s="1"/>
  <c r="I29" i="2" s="1"/>
  <c r="C29" i="2"/>
  <c r="C28" i="2"/>
  <c r="D28" i="2" s="1"/>
  <c r="D27" i="2"/>
  <c r="C27" i="2"/>
  <c r="E26" i="2"/>
  <c r="C26" i="2"/>
  <c r="D26" i="2" s="1"/>
  <c r="D25" i="2"/>
  <c r="E25" i="2" s="1"/>
  <c r="C25" i="2"/>
  <c r="C24" i="2"/>
  <c r="D23" i="2"/>
  <c r="E23" i="2" s="1"/>
  <c r="C23" i="2"/>
  <c r="E22" i="2"/>
  <c r="D22" i="2"/>
  <c r="C22" i="2"/>
  <c r="C21" i="2"/>
  <c r="C20" i="2"/>
  <c r="D20" i="2" s="1"/>
  <c r="E20" i="2" s="1"/>
  <c r="E19" i="2"/>
  <c r="C19" i="2"/>
  <c r="D19" i="2" s="1"/>
  <c r="C18" i="2"/>
  <c r="C17" i="2"/>
  <c r="C16" i="2"/>
  <c r="D16" i="2" s="1"/>
  <c r="E16" i="2" s="1"/>
  <c r="D15" i="2"/>
  <c r="E15" i="2" s="1"/>
  <c r="H15" i="2" s="1"/>
  <c r="I15" i="2" s="1"/>
  <c r="C15" i="2"/>
  <c r="C14" i="2"/>
  <c r="D14" i="2" s="1"/>
  <c r="E14" i="2" s="1"/>
  <c r="C13" i="2"/>
  <c r="C12" i="2"/>
  <c r="C11" i="2"/>
  <c r="C10" i="2"/>
  <c r="F9" i="2"/>
  <c r="E9" i="2"/>
  <c r="H9" i="2" s="1"/>
  <c r="I9" i="2" s="1"/>
  <c r="D9" i="2"/>
  <c r="C9" i="2"/>
  <c r="D8" i="2"/>
  <c r="E8" i="2" s="1"/>
  <c r="C8" i="2"/>
  <c r="C7" i="2"/>
  <c r="D6" i="2"/>
  <c r="E6" i="2" s="1"/>
  <c r="C6" i="2"/>
  <c r="C5" i="2"/>
  <c r="D5" i="2" s="1"/>
  <c r="C4" i="2"/>
  <c r="C3" i="2"/>
  <c r="D2" i="2"/>
  <c r="E2" i="2" s="1"/>
  <c r="F2" i="2" s="1"/>
  <c r="C2" i="2"/>
  <c r="L1" i="2"/>
  <c r="K56" i="1"/>
  <c r="G43" i="1"/>
  <c r="P43" i="1" s="1"/>
  <c r="P41" i="1"/>
  <c r="T41" i="1" s="1"/>
  <c r="G41" i="1"/>
  <c r="K41" i="1" s="1"/>
  <c r="P39" i="1"/>
  <c r="T39" i="1" s="1"/>
  <c r="G39" i="1"/>
  <c r="K39" i="1" s="1"/>
  <c r="G37" i="1"/>
  <c r="X34" i="1" s="1"/>
  <c r="G35" i="1"/>
  <c r="P35" i="1" s="1"/>
  <c r="G33" i="1"/>
  <c r="X32" i="1" s="1"/>
  <c r="G31" i="1"/>
  <c r="X30" i="1" s="1"/>
  <c r="G29" i="1"/>
  <c r="X28" i="1" s="1"/>
  <c r="G27" i="1"/>
  <c r="P27" i="1" s="1"/>
  <c r="G25" i="1"/>
  <c r="X26" i="1" s="1"/>
  <c r="C23" i="1"/>
  <c r="B23" i="1"/>
  <c r="B16" i="1"/>
  <c r="F77" i="2" l="1"/>
  <c r="H77" i="2"/>
  <c r="I77" i="2" s="1"/>
  <c r="H6" i="2"/>
  <c r="I6" i="2" s="1"/>
  <c r="F6" i="2"/>
  <c r="H34" i="2"/>
  <c r="I34" i="2" s="1"/>
  <c r="F34" i="2"/>
  <c r="H16" i="2"/>
  <c r="I16" i="2" s="1"/>
  <c r="F16" i="2"/>
  <c r="F84" i="2"/>
  <c r="H84" i="2"/>
  <c r="I84" i="2" s="1"/>
  <c r="H102" i="2"/>
  <c r="I102" i="2" s="1"/>
  <c r="F102" i="2"/>
  <c r="H8" i="2"/>
  <c r="I8" i="2" s="1"/>
  <c r="F8" i="2"/>
  <c r="F46" i="2"/>
  <c r="H46" i="2"/>
  <c r="I46" i="2" s="1"/>
  <c r="H95" i="2"/>
  <c r="I95" i="2" s="1"/>
  <c r="F95" i="2"/>
  <c r="H20" i="2"/>
  <c r="I20" i="2" s="1"/>
  <c r="F20" i="2"/>
  <c r="H25" i="2"/>
  <c r="I25" i="2" s="1"/>
  <c r="F25" i="2"/>
  <c r="F35" i="2"/>
  <c r="H35" i="2"/>
  <c r="I35" i="2" s="1"/>
  <c r="H37" i="2"/>
  <c r="I37" i="2" s="1"/>
  <c r="F37" i="2"/>
  <c r="E4" i="2"/>
  <c r="F14" i="2"/>
  <c r="H14" i="2"/>
  <c r="I14" i="2" s="1"/>
  <c r="H23" i="2"/>
  <c r="I23" i="2" s="1"/>
  <c r="F23" i="2"/>
  <c r="H116" i="2"/>
  <c r="I116" i="2" s="1"/>
  <c r="F116" i="2"/>
  <c r="F58" i="2"/>
  <c r="H58" i="2"/>
  <c r="I58" i="2" s="1"/>
  <c r="H92" i="2"/>
  <c r="I92" i="2" s="1"/>
  <c r="F92" i="2"/>
  <c r="H19" i="2"/>
  <c r="I19" i="2" s="1"/>
  <c r="F19" i="2"/>
  <c r="D72" i="2"/>
  <c r="E72" i="2" s="1"/>
  <c r="H93" i="2"/>
  <c r="I93" i="2" s="1"/>
  <c r="F93" i="2"/>
  <c r="F57" i="2"/>
  <c r="E63" i="2"/>
  <c r="F15" i="2"/>
  <c r="F43" i="2"/>
  <c r="F48" i="2"/>
  <c r="H104" i="2"/>
  <c r="I104" i="2" s="1"/>
  <c r="H110" i="2"/>
  <c r="I110" i="2" s="1"/>
  <c r="F110" i="2"/>
  <c r="D11" i="2"/>
  <c r="E11" i="2" s="1"/>
  <c r="E7" i="2"/>
  <c r="F29" i="2"/>
  <c r="E130" i="2"/>
  <c r="E137" i="2"/>
  <c r="E144" i="2"/>
  <c r="H2" i="2"/>
  <c r="I2" i="2" s="1"/>
  <c r="D7" i="2"/>
  <c r="F44" i="2"/>
  <c r="E49" i="2"/>
  <c r="D49" i="2"/>
  <c r="H53" i="2"/>
  <c r="I53" i="2" s="1"/>
  <c r="F53" i="2"/>
  <c r="H64" i="2"/>
  <c r="I64" i="2" s="1"/>
  <c r="F78" i="2"/>
  <c r="E28" i="2"/>
  <c r="D52" i="2"/>
  <c r="E52" i="2" s="1"/>
  <c r="D3" i="2"/>
  <c r="E3" i="2" s="1"/>
  <c r="H70" i="2"/>
  <c r="I70" i="2" s="1"/>
  <c r="H90" i="2"/>
  <c r="I90" i="2" s="1"/>
  <c r="H100" i="2"/>
  <c r="I100" i="2" s="1"/>
  <c r="F106" i="2"/>
  <c r="D125" i="2"/>
  <c r="E125" i="2" s="1"/>
  <c r="H131" i="2"/>
  <c r="I131" i="2" s="1"/>
  <c r="F131" i="2"/>
  <c r="D69" i="2"/>
  <c r="E69" i="2" s="1"/>
  <c r="H83" i="2"/>
  <c r="I83" i="2" s="1"/>
  <c r="F83" i="2"/>
  <c r="H99" i="2"/>
  <c r="I99" i="2" s="1"/>
  <c r="F99" i="2"/>
  <c r="D17" i="2"/>
  <c r="E17" i="2" s="1"/>
  <c r="D59" i="2"/>
  <c r="E59" i="2" s="1"/>
  <c r="D21" i="2"/>
  <c r="E21" i="2" s="1"/>
  <c r="E13" i="2"/>
  <c r="D30" i="2"/>
  <c r="E30" i="2" s="1"/>
  <c r="D41" i="2"/>
  <c r="E41" i="2" s="1"/>
  <c r="D60" i="2"/>
  <c r="E60" i="2" s="1"/>
  <c r="D101" i="2"/>
  <c r="E101" i="2" s="1"/>
  <c r="H141" i="2"/>
  <c r="I141" i="2" s="1"/>
  <c r="F141" i="2"/>
  <c r="D33" i="2"/>
  <c r="E33" i="2"/>
  <c r="H128" i="2"/>
  <c r="I128" i="2" s="1"/>
  <c r="F128" i="2"/>
  <c r="D12" i="2"/>
  <c r="E12" i="2"/>
  <c r="D54" i="2"/>
  <c r="E54" i="2"/>
  <c r="H117" i="2"/>
  <c r="I117" i="2" s="1"/>
  <c r="F117" i="2"/>
  <c r="D4" i="2"/>
  <c r="D13" i="2"/>
  <c r="H26" i="2"/>
  <c r="I26" i="2" s="1"/>
  <c r="F26" i="2"/>
  <c r="H50" i="2"/>
  <c r="I50" i="2" s="1"/>
  <c r="F50" i="2"/>
  <c r="H107" i="2"/>
  <c r="I107" i="2" s="1"/>
  <c r="F107" i="2"/>
  <c r="D18" i="2"/>
  <c r="E18" i="2" s="1"/>
  <c r="F55" i="2"/>
  <c r="D75" i="2"/>
  <c r="E75" i="2" s="1"/>
  <c r="E97" i="2"/>
  <c r="F113" i="2"/>
  <c r="H140" i="2"/>
  <c r="I140" i="2" s="1"/>
  <c r="F140" i="2"/>
  <c r="H22" i="2"/>
  <c r="I22" i="2" s="1"/>
  <c r="F22" i="2"/>
  <c r="E27" i="2"/>
  <c r="E61" i="2"/>
  <c r="E67" i="2"/>
  <c r="E86" i="2"/>
  <c r="F121" i="2"/>
  <c r="E32" i="2"/>
  <c r="D32" i="2"/>
  <c r="E56" i="2"/>
  <c r="D56" i="2"/>
  <c r="E81" i="2"/>
  <c r="H103" i="2"/>
  <c r="I103" i="2" s="1"/>
  <c r="F103" i="2"/>
  <c r="H120" i="2"/>
  <c r="I120" i="2" s="1"/>
  <c r="F120" i="2"/>
  <c r="D88" i="2"/>
  <c r="E88" i="2" s="1"/>
  <c r="D122" i="2"/>
  <c r="E122" i="2" s="1"/>
  <c r="D135" i="2"/>
  <c r="E135" i="2" s="1"/>
  <c r="H114" i="2"/>
  <c r="I114" i="2" s="1"/>
  <c r="F114" i="2"/>
  <c r="H146" i="2"/>
  <c r="I146" i="2" s="1"/>
  <c r="F146" i="2"/>
  <c r="D24" i="2"/>
  <c r="E24" i="2" s="1"/>
  <c r="D38" i="2"/>
  <c r="E38" i="2" s="1"/>
  <c r="H85" i="2"/>
  <c r="I85" i="2" s="1"/>
  <c r="F85" i="2"/>
  <c r="E89" i="2"/>
  <c r="H96" i="2"/>
  <c r="I96" i="2" s="1"/>
  <c r="F96" i="2"/>
  <c r="E123" i="2"/>
  <c r="E5" i="2"/>
  <c r="E31" i="2"/>
  <c r="D31" i="2"/>
  <c r="H42" i="2"/>
  <c r="I42" i="2" s="1"/>
  <c r="E119" i="2"/>
  <c r="D123" i="2"/>
  <c r="H127" i="2"/>
  <c r="I127" i="2" s="1"/>
  <c r="E132" i="2"/>
  <c r="D137" i="2"/>
  <c r="H111" i="2"/>
  <c r="I111" i="2" s="1"/>
  <c r="F111" i="2"/>
  <c r="E147" i="2"/>
  <c r="D39" i="2"/>
  <c r="E39" i="2" s="1"/>
  <c r="D82" i="2"/>
  <c r="E82" i="2"/>
  <c r="H124" i="2"/>
  <c r="I124" i="2" s="1"/>
  <c r="F124" i="2"/>
  <c r="H142" i="2"/>
  <c r="I142" i="2" s="1"/>
  <c r="F142" i="2"/>
  <c r="D147" i="2"/>
  <c r="H138" i="2"/>
  <c r="I138" i="2" s="1"/>
  <c r="F138" i="2"/>
  <c r="H148" i="2"/>
  <c r="I148" i="2" s="1"/>
  <c r="F148" i="2"/>
  <c r="H36" i="2"/>
  <c r="I36" i="2" s="1"/>
  <c r="F36" i="2"/>
  <c r="E40" i="2"/>
  <c r="H47" i="2"/>
  <c r="I47" i="2" s="1"/>
  <c r="F47" i="2"/>
  <c r="D62" i="2"/>
  <c r="E62" i="2" s="1"/>
  <c r="D66" i="2"/>
  <c r="E66" i="2" s="1"/>
  <c r="D79" i="2"/>
  <c r="E79" i="2" s="1"/>
  <c r="D87" i="2"/>
  <c r="E87" i="2" s="1"/>
  <c r="E91" i="2"/>
  <c r="D98" i="2"/>
  <c r="E98" i="2" s="1"/>
  <c r="D105" i="2"/>
  <c r="E105" i="2" s="1"/>
  <c r="D129" i="2"/>
  <c r="E129" i="2" s="1"/>
  <c r="D144" i="2"/>
  <c r="E10" i="2"/>
  <c r="D10" i="2"/>
  <c r="E80" i="2"/>
  <c r="D80" i="2"/>
  <c r="H139" i="2"/>
  <c r="I139" i="2" s="1"/>
  <c r="F139" i="2"/>
  <c r="E149" i="2"/>
  <c r="D73" i="2"/>
  <c r="E73" i="2" s="1"/>
  <c r="D108" i="2"/>
  <c r="E108" i="2" s="1"/>
  <c r="D126" i="2"/>
  <c r="E126" i="2" s="1"/>
  <c r="H145" i="2"/>
  <c r="I145" i="2" s="1"/>
  <c r="F145" i="2"/>
  <c r="E136" i="2"/>
  <c r="D136" i="2"/>
  <c r="D130" i="2"/>
  <c r="D149" i="2"/>
  <c r="D45" i="2"/>
  <c r="E45" i="2" s="1"/>
  <c r="D65" i="2"/>
  <c r="E65" i="2" s="1"/>
  <c r="D91" i="2"/>
  <c r="D94" i="2"/>
  <c r="E94" i="2" s="1"/>
  <c r="D97" i="2"/>
  <c r="E115" i="2"/>
  <c r="D115" i="2"/>
  <c r="D118" i="2"/>
  <c r="E118" i="2" s="1"/>
  <c r="D133" i="2"/>
  <c r="E133" i="2" s="1"/>
  <c r="H68" i="2"/>
  <c r="I68" i="2" s="1"/>
  <c r="F68" i="2"/>
  <c r="E112" i="2"/>
  <c r="D143" i="2"/>
  <c r="E143" i="2" s="1"/>
  <c r="D150" i="2"/>
  <c r="E150" i="2" s="1"/>
  <c r="C37" i="1"/>
  <c r="T35" i="1"/>
  <c r="S35" i="1"/>
  <c r="Q35" i="1"/>
  <c r="S27" i="1"/>
  <c r="Q27" i="1"/>
  <c r="T27" i="1" s="1"/>
  <c r="T43" i="1"/>
  <c r="Q43" i="1"/>
  <c r="S43" i="1"/>
  <c r="B37" i="1"/>
  <c r="J37" i="1"/>
  <c r="S39" i="1"/>
  <c r="H43" i="1"/>
  <c r="P37" i="1"/>
  <c r="B41" i="1"/>
  <c r="L50" i="1" s="1"/>
  <c r="J43" i="1"/>
  <c r="C43" i="1" s="1"/>
  <c r="H25" i="1"/>
  <c r="H27" i="1"/>
  <c r="K27" i="1" s="1"/>
  <c r="B27" i="1" s="1"/>
  <c r="L52" i="1" s="1"/>
  <c r="H29" i="1"/>
  <c r="H31" i="1"/>
  <c r="H33" i="1"/>
  <c r="K33" i="1" s="1"/>
  <c r="B33" i="1" s="1"/>
  <c r="L51" i="1" s="1"/>
  <c r="H35" i="1"/>
  <c r="K43" i="1"/>
  <c r="B43" i="1" s="1"/>
  <c r="J25" i="1"/>
  <c r="B25" i="1" s="1"/>
  <c r="J27" i="1"/>
  <c r="C27" i="1" s="1"/>
  <c r="J29" i="1"/>
  <c r="B29" i="1" s="1"/>
  <c r="J31" i="1"/>
  <c r="C31" i="1" s="1"/>
  <c r="J33" i="1"/>
  <c r="C33" i="1" s="1"/>
  <c r="J35" i="1"/>
  <c r="C35" i="1" s="1"/>
  <c r="K25" i="1"/>
  <c r="C25" i="1" s="1"/>
  <c r="L48" i="1" s="1"/>
  <c r="K29" i="1"/>
  <c r="C29" i="1" s="1"/>
  <c r="L49" i="1" s="1"/>
  <c r="K31" i="1"/>
  <c r="B31" i="1" s="1"/>
  <c r="K35" i="1"/>
  <c r="B35" i="1" s="1"/>
  <c r="H41" i="1"/>
  <c r="P25" i="1"/>
  <c r="P29" i="1"/>
  <c r="P31" i="1"/>
  <c r="P33" i="1"/>
  <c r="B39" i="1"/>
  <c r="J41" i="1"/>
  <c r="C41" i="1" s="1"/>
  <c r="H37" i="1"/>
  <c r="Q39" i="1"/>
  <c r="K37" i="1"/>
  <c r="C39" i="1"/>
  <c r="H39" i="1"/>
  <c r="Q41" i="1"/>
  <c r="J39" i="1"/>
  <c r="S41" i="1"/>
  <c r="Y24" i="1"/>
  <c r="H150" i="2" l="1"/>
  <c r="I150" i="2" s="1"/>
  <c r="F150" i="2"/>
  <c r="H101" i="2"/>
  <c r="I101" i="2" s="1"/>
  <c r="F101" i="2"/>
  <c r="F105" i="2"/>
  <c r="H105" i="2"/>
  <c r="I105" i="2" s="1"/>
  <c r="H38" i="2"/>
  <c r="I38" i="2" s="1"/>
  <c r="F38" i="2"/>
  <c r="F98" i="2"/>
  <c r="H98" i="2"/>
  <c r="I98" i="2" s="1"/>
  <c r="H75" i="2"/>
  <c r="I75" i="2" s="1"/>
  <c r="F75" i="2"/>
  <c r="F21" i="2"/>
  <c r="H21" i="2"/>
  <c r="I21" i="2" s="1"/>
  <c r="H59" i="2"/>
  <c r="I59" i="2" s="1"/>
  <c r="F59" i="2"/>
  <c r="H3" i="2"/>
  <c r="I3" i="2" s="1"/>
  <c r="F3" i="2"/>
  <c r="H87" i="2"/>
  <c r="I87" i="2" s="1"/>
  <c r="F87" i="2"/>
  <c r="H17" i="2"/>
  <c r="I17" i="2" s="1"/>
  <c r="F17" i="2"/>
  <c r="H52" i="2"/>
  <c r="I52" i="2" s="1"/>
  <c r="F52" i="2"/>
  <c r="H79" i="2"/>
  <c r="I79" i="2" s="1"/>
  <c r="F79" i="2"/>
  <c r="F66" i="2"/>
  <c r="H66" i="2"/>
  <c r="I66" i="2" s="1"/>
  <c r="H11" i="2"/>
  <c r="I11" i="2" s="1"/>
  <c r="F11" i="2"/>
  <c r="F24" i="2"/>
  <c r="H24" i="2"/>
  <c r="I24" i="2" s="1"/>
  <c r="F126" i="2"/>
  <c r="H126" i="2"/>
  <c r="I126" i="2" s="1"/>
  <c r="H108" i="2"/>
  <c r="I108" i="2" s="1"/>
  <c r="F108" i="2"/>
  <c r="H18" i="2"/>
  <c r="I18" i="2" s="1"/>
  <c r="F18" i="2"/>
  <c r="F73" i="2"/>
  <c r="H73" i="2"/>
  <c r="I73" i="2" s="1"/>
  <c r="F94" i="2"/>
  <c r="H94" i="2"/>
  <c r="I94" i="2" s="1"/>
  <c r="H62" i="2"/>
  <c r="I62" i="2" s="1"/>
  <c r="F62" i="2"/>
  <c r="H135" i="2"/>
  <c r="I135" i="2" s="1"/>
  <c r="F135" i="2"/>
  <c r="H122" i="2"/>
  <c r="I122" i="2" s="1"/>
  <c r="F122" i="2"/>
  <c r="F133" i="2"/>
  <c r="H133" i="2"/>
  <c r="I133" i="2" s="1"/>
  <c r="H118" i="2"/>
  <c r="I118" i="2" s="1"/>
  <c r="F118" i="2"/>
  <c r="F72" i="2"/>
  <c r="H72" i="2"/>
  <c r="I72" i="2" s="1"/>
  <c r="H65" i="2"/>
  <c r="I65" i="2" s="1"/>
  <c r="F65" i="2"/>
  <c r="F88" i="2"/>
  <c r="H88" i="2"/>
  <c r="I88" i="2" s="1"/>
  <c r="H69" i="2"/>
  <c r="I69" i="2" s="1"/>
  <c r="F69" i="2"/>
  <c r="F45" i="2"/>
  <c r="H45" i="2"/>
  <c r="I45" i="2" s="1"/>
  <c r="F39" i="2"/>
  <c r="H39" i="2"/>
  <c r="I39" i="2" s="1"/>
  <c r="H143" i="2"/>
  <c r="I143" i="2" s="1"/>
  <c r="F143" i="2"/>
  <c r="F60" i="2"/>
  <c r="H60" i="2"/>
  <c r="I60" i="2" s="1"/>
  <c r="F125" i="2"/>
  <c r="H125" i="2"/>
  <c r="I125" i="2" s="1"/>
  <c r="F41" i="2"/>
  <c r="H41" i="2"/>
  <c r="I41" i="2" s="1"/>
  <c r="H129" i="2"/>
  <c r="I129" i="2" s="1"/>
  <c r="F129" i="2"/>
  <c r="F30" i="2"/>
  <c r="H30" i="2"/>
  <c r="I30" i="2" s="1"/>
  <c r="F97" i="2"/>
  <c r="H97" i="2"/>
  <c r="I97" i="2" s="1"/>
  <c r="F144" i="2"/>
  <c r="H144" i="2"/>
  <c r="I144" i="2" s="1"/>
  <c r="H67" i="2"/>
  <c r="I67" i="2" s="1"/>
  <c r="F67" i="2"/>
  <c r="F112" i="2"/>
  <c r="H112" i="2"/>
  <c r="I112" i="2" s="1"/>
  <c r="F132" i="2"/>
  <c r="H132" i="2"/>
  <c r="I132" i="2" s="1"/>
  <c r="H33" i="2"/>
  <c r="I33" i="2" s="1"/>
  <c r="F33" i="2"/>
  <c r="F115" i="2"/>
  <c r="H115" i="2"/>
  <c r="I115" i="2" s="1"/>
  <c r="H82" i="2"/>
  <c r="I82" i="2" s="1"/>
  <c r="F82" i="2"/>
  <c r="F56" i="2"/>
  <c r="H56" i="2"/>
  <c r="I56" i="2" s="1"/>
  <c r="H123" i="2"/>
  <c r="I123" i="2" s="1"/>
  <c r="F123" i="2"/>
  <c r="H54" i="2"/>
  <c r="I54" i="2" s="1"/>
  <c r="F54" i="2"/>
  <c r="F130" i="2"/>
  <c r="H130" i="2"/>
  <c r="I130" i="2" s="1"/>
  <c r="H86" i="2"/>
  <c r="I86" i="2" s="1"/>
  <c r="F86" i="2"/>
  <c r="H12" i="2"/>
  <c r="I12" i="2" s="1"/>
  <c r="F12" i="2"/>
  <c r="F28" i="2"/>
  <c r="H28" i="2"/>
  <c r="I28" i="2" s="1"/>
  <c r="F7" i="2"/>
  <c r="H7" i="2"/>
  <c r="I7" i="2" s="1"/>
  <c r="H89" i="2"/>
  <c r="I89" i="2" s="1"/>
  <c r="F89" i="2"/>
  <c r="H149" i="2"/>
  <c r="I149" i="2" s="1"/>
  <c r="F149" i="2"/>
  <c r="H61" i="2"/>
  <c r="I61" i="2" s="1"/>
  <c r="F61" i="2"/>
  <c r="H27" i="2"/>
  <c r="I27" i="2" s="1"/>
  <c r="F27" i="2"/>
  <c r="H31" i="2"/>
  <c r="I31" i="2" s="1"/>
  <c r="F31" i="2"/>
  <c r="F147" i="2"/>
  <c r="H147" i="2"/>
  <c r="I147" i="2" s="1"/>
  <c r="H80" i="2"/>
  <c r="I80" i="2" s="1"/>
  <c r="F80" i="2"/>
  <c r="F49" i="2"/>
  <c r="H49" i="2"/>
  <c r="I49" i="2" s="1"/>
  <c r="F119" i="2"/>
  <c r="H119" i="2"/>
  <c r="I119" i="2" s="1"/>
  <c r="H32" i="2"/>
  <c r="I32" i="2" s="1"/>
  <c r="F32" i="2"/>
  <c r="F13" i="2"/>
  <c r="H13" i="2"/>
  <c r="I13" i="2" s="1"/>
  <c r="F91" i="2"/>
  <c r="H91" i="2"/>
  <c r="I91" i="2" s="1"/>
  <c r="H136" i="2"/>
  <c r="I136" i="2" s="1"/>
  <c r="F136" i="2"/>
  <c r="H10" i="2"/>
  <c r="I10" i="2" s="1"/>
  <c r="F10" i="2"/>
  <c r="H81" i="2"/>
  <c r="I81" i="2" s="1"/>
  <c r="F81" i="2"/>
  <c r="F63" i="2"/>
  <c r="H63" i="2"/>
  <c r="I63" i="2" s="1"/>
  <c r="H40" i="2"/>
  <c r="I40" i="2" s="1"/>
  <c r="F40" i="2"/>
  <c r="H5" i="2"/>
  <c r="I5" i="2" s="1"/>
  <c r="F5" i="2"/>
  <c r="F137" i="2"/>
  <c r="H137" i="2"/>
  <c r="I137" i="2" s="1"/>
  <c r="H4" i="2"/>
  <c r="I4" i="2" s="1"/>
  <c r="F4" i="2"/>
  <c r="S33" i="1"/>
  <c r="Q33" i="1"/>
  <c r="T33" i="1" s="1"/>
  <c r="T31" i="1"/>
  <c r="S31" i="1"/>
  <c r="Q31" i="1"/>
  <c r="T37" i="1"/>
  <c r="S37" i="1"/>
  <c r="Q37" i="1"/>
  <c r="T29" i="1"/>
  <c r="S29" i="1"/>
  <c r="Q29" i="1"/>
  <c r="Y34" i="1"/>
  <c r="Y32" i="1"/>
  <c r="Y30" i="1"/>
  <c r="Y28" i="1"/>
  <c r="Y26" i="1"/>
  <c r="AA24" i="1"/>
  <c r="T25" i="1"/>
  <c r="S25" i="1"/>
  <c r="Q25" i="1"/>
  <c r="AA26" i="1" l="1"/>
  <c r="AB24" i="1"/>
  <c r="AA34" i="1"/>
  <c r="AA32" i="1"/>
  <c r="AA30" i="1"/>
  <c r="AA28" i="1"/>
  <c r="AB30" i="1" l="1"/>
  <c r="AB34" i="1"/>
  <c r="AB32" i="1"/>
  <c r="AB28" i="1"/>
  <c r="AB26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<sst xmlns="http://schemas.openxmlformats.org/spreadsheetml/2006/main" count="263" uniqueCount="213">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</sst>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19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</cellXfs>
  <cellStyles count="5">
    <cellStyle name="Comma" xfId="1" builtinId="3"/>
    <cellStyle name="Comma 2" xfId="4" xr:uid="{94650064-CBFB-4688-A032-B20CA387B3C6}"/>
    <cellStyle name="Hyperlink" xfId="2" builtinId="8"/>
    <cellStyle name="Normal" xfId="0" builtinId="0"/>
    <cellStyle name="Normal 3" xfId="3" xr:uid="{D18CEE3D-7F0F-426C-A385-3CC1B4CEBD22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September%2017,%202026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September%2017,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e870d6ff9c0e6487e166c91ccde7f85035f3ecb63328a7f059412357237cd9aa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e870d6ff9c0e6487e166c91ccde7f85035f3ecb63328a7f059412357237cd9aa/MASTERCARD%20RATE%20FOR%20TODAY.xlsx?75A8B7EC" TargetMode="External"/><Relationship Id="rId1" Type="http://schemas.openxmlformats.org/officeDocument/2006/relationships/externalLinkPath" Target="file:///\\75A8B7EC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1320</v>
          </cell>
          <cell r="H7">
            <v>1340</v>
          </cell>
        </row>
        <row r="9">
          <cell r="G9">
            <v>1.1482000000000001</v>
          </cell>
        </row>
        <row r="10">
          <cell r="G10">
            <v>155.53</v>
          </cell>
        </row>
        <row r="11">
          <cell r="G11">
            <v>1.3401000000000001</v>
          </cell>
        </row>
        <row r="12">
          <cell r="G12">
            <v>0.82369999999999999</v>
          </cell>
        </row>
        <row r="13">
          <cell r="G13">
            <v>16.291499999999999</v>
          </cell>
        </row>
        <row r="14">
          <cell r="G14">
            <v>6.5091999999999999</v>
          </cell>
        </row>
        <row r="15">
          <cell r="G15">
            <v>1.3980999999999999</v>
          </cell>
        </row>
        <row r="16">
          <cell r="G16">
            <v>0.71179999999999999</v>
          </cell>
        </row>
        <row r="17">
          <cell r="G17">
            <v>6.7062999999999997</v>
          </cell>
        </row>
        <row r="18">
          <cell r="G18">
            <v>6.7068000000000003</v>
          </cell>
        </row>
        <row r="19">
          <cell r="G19">
            <v>1330.6399999999999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1510</v>
          </cell>
        </row>
        <row r="3">
          <cell r="A3">
            <v>328</v>
          </cell>
          <cell r="B3">
            <v>209.49377000000001</v>
          </cell>
        </row>
        <row r="4">
          <cell r="A4">
            <v>953</v>
          </cell>
          <cell r="B4">
            <v>103.53255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8.093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95.666245000000004</v>
          </cell>
        </row>
        <row r="9">
          <cell r="A9">
            <v>72</v>
          </cell>
          <cell r="B9">
            <v>13.582319999999999</v>
          </cell>
        </row>
        <row r="10">
          <cell r="A10">
            <v>368</v>
          </cell>
          <cell r="B10">
            <v>1310</v>
          </cell>
        </row>
        <row r="11">
          <cell r="A11">
            <v>764</v>
          </cell>
          <cell r="B11">
            <v>33.369999999999997</v>
          </cell>
        </row>
        <row r="12">
          <cell r="A12">
            <v>949</v>
          </cell>
          <cell r="B12">
            <v>49.059803000000002</v>
          </cell>
        </row>
        <row r="13">
          <cell r="A13">
            <v>586</v>
          </cell>
          <cell r="B13">
            <v>277.73</v>
          </cell>
        </row>
        <row r="14">
          <cell r="A14">
            <v>702</v>
          </cell>
          <cell r="B14">
            <v>1.2746</v>
          </cell>
        </row>
        <row r="15">
          <cell r="A15">
            <v>524</v>
          </cell>
          <cell r="B15">
            <v>153.57599999999999</v>
          </cell>
        </row>
        <row r="16">
          <cell r="A16">
            <v>50</v>
          </cell>
          <cell r="B16">
            <v>123.50001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10.15</v>
          </cell>
        </row>
        <row r="19">
          <cell r="A19">
            <v>971</v>
          </cell>
          <cell r="B19">
            <v>64.28</v>
          </cell>
        </row>
        <row r="20">
          <cell r="A20">
            <v>682</v>
          </cell>
          <cell r="B20">
            <v>3.7574999999999998</v>
          </cell>
        </row>
        <row r="21">
          <cell r="A21">
            <v>978</v>
          </cell>
          <cell r="B21">
            <v>0.86760300000000001</v>
          </cell>
        </row>
        <row r="22">
          <cell r="A22">
            <v>90</v>
          </cell>
          <cell r="B22">
            <v>7.7721710000000002</v>
          </cell>
        </row>
        <row r="23">
          <cell r="A23">
            <v>157</v>
          </cell>
          <cell r="B23">
            <v>6.7104520000000001</v>
          </cell>
        </row>
        <row r="24">
          <cell r="A24">
            <v>324</v>
          </cell>
          <cell r="B24">
            <v>8794.7330000000002</v>
          </cell>
        </row>
        <row r="25">
          <cell r="A25">
            <v>967</v>
          </cell>
          <cell r="B25">
            <v>19.658363000000001</v>
          </cell>
        </row>
        <row r="26">
          <cell r="A26">
            <v>882</v>
          </cell>
          <cell r="B26">
            <v>2.6837168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11797.46</v>
          </cell>
        </row>
        <row r="29">
          <cell r="A29">
            <v>124</v>
          </cell>
          <cell r="B29">
            <v>1.3947000000000001</v>
          </cell>
        </row>
        <row r="30">
          <cell r="A30">
            <v>996</v>
          </cell>
          <cell r="B30">
            <v>846.51310000000001</v>
          </cell>
        </row>
        <row r="31">
          <cell r="A31">
            <v>242</v>
          </cell>
          <cell r="B31">
            <v>2.1886575000000001</v>
          </cell>
        </row>
        <row r="32">
          <cell r="A32">
            <v>934</v>
          </cell>
          <cell r="B32">
            <v>3.5049999999999999</v>
          </cell>
        </row>
        <row r="33">
          <cell r="A33">
            <v>64</v>
          </cell>
          <cell r="B33">
            <v>95.965000000000003</v>
          </cell>
        </row>
        <row r="34">
          <cell r="A34">
            <v>985</v>
          </cell>
          <cell r="B34">
            <v>3.7820999999999998</v>
          </cell>
        </row>
        <row r="35">
          <cell r="A35">
            <v>756</v>
          </cell>
          <cell r="B35">
            <v>0.81989999999999996</v>
          </cell>
        </row>
        <row r="36">
          <cell r="A36">
            <v>578</v>
          </cell>
          <cell r="B36">
            <v>9.3861000000000008</v>
          </cell>
        </row>
        <row r="37">
          <cell r="A37">
            <v>516</v>
          </cell>
          <cell r="B37">
            <v>16.308800000000002</v>
          </cell>
        </row>
        <row r="38">
          <cell r="A38">
            <v>238</v>
          </cell>
          <cell r="B38">
            <v>0.74404700000000001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7.6399192999999999</v>
          </cell>
        </row>
        <row r="41">
          <cell r="A41">
            <v>901</v>
          </cell>
          <cell r="B41">
            <v>31.815999999999999</v>
          </cell>
        </row>
        <row r="42">
          <cell r="A42">
            <v>834</v>
          </cell>
          <cell r="B42">
            <v>2660</v>
          </cell>
        </row>
        <row r="43">
          <cell r="A43">
            <v>952</v>
          </cell>
          <cell r="B43">
            <v>569.11030000000005</v>
          </cell>
        </row>
        <row r="44">
          <cell r="A44">
            <v>360</v>
          </cell>
          <cell r="B44">
            <v>17750</v>
          </cell>
        </row>
        <row r="45">
          <cell r="A45">
            <v>496</v>
          </cell>
          <cell r="B45">
            <v>3601.9998000000001</v>
          </cell>
        </row>
        <row r="46">
          <cell r="A46">
            <v>941</v>
          </cell>
          <cell r="B46">
            <v>101.902626</v>
          </cell>
        </row>
        <row r="47">
          <cell r="A47">
            <v>434</v>
          </cell>
          <cell r="B47">
            <v>6.3546839999999998</v>
          </cell>
        </row>
        <row r="48">
          <cell r="A48">
            <v>930</v>
          </cell>
          <cell r="B48">
            <v>21.490069999999999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95.984999999999999</v>
          </cell>
        </row>
        <row r="51">
          <cell r="A51">
            <v>981</v>
          </cell>
          <cell r="B51">
            <v>2.57</v>
          </cell>
        </row>
        <row r="52">
          <cell r="A52">
            <v>752</v>
          </cell>
          <cell r="B52">
            <v>9.8046000000000006</v>
          </cell>
        </row>
        <row r="53">
          <cell r="A53">
            <v>116</v>
          </cell>
          <cell r="B53">
            <v>4058.2573000000002</v>
          </cell>
        </row>
        <row r="54">
          <cell r="A54">
            <v>512</v>
          </cell>
          <cell r="B54">
            <v>0.38512999999999997</v>
          </cell>
        </row>
        <row r="55">
          <cell r="A55">
            <v>977</v>
          </cell>
          <cell r="B55">
            <v>1.6968840000000001</v>
          </cell>
        </row>
        <row r="56">
          <cell r="A56">
            <v>174</v>
          </cell>
          <cell r="B56">
            <v>426.83269999999999</v>
          </cell>
        </row>
        <row r="57">
          <cell r="A57">
            <v>748</v>
          </cell>
          <cell r="B57">
            <v>16.301200000000001</v>
          </cell>
        </row>
        <row r="58">
          <cell r="A58">
            <v>156</v>
          </cell>
          <cell r="B58">
            <v>6.7065999999999999</v>
          </cell>
        </row>
        <row r="59">
          <cell r="A59">
            <v>96</v>
          </cell>
          <cell r="B59">
            <v>1.2746</v>
          </cell>
        </row>
        <row r="60">
          <cell r="A60">
            <v>788</v>
          </cell>
          <cell r="B60">
            <v>2.9279999999999999</v>
          </cell>
        </row>
        <row r="61">
          <cell r="A61">
            <v>608</v>
          </cell>
          <cell r="B61">
            <v>62.963000000000001</v>
          </cell>
        </row>
        <row r="62">
          <cell r="A62">
            <v>430</v>
          </cell>
          <cell r="B62">
            <v>173.76025000000001</v>
          </cell>
        </row>
        <row r="63">
          <cell r="A63">
            <v>548</v>
          </cell>
          <cell r="B63">
            <v>116.408</v>
          </cell>
        </row>
        <row r="64">
          <cell r="A64">
            <v>826</v>
          </cell>
          <cell r="B64">
            <v>0.74404700000000001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121.329994</v>
          </cell>
        </row>
        <row r="67">
          <cell r="A67">
            <v>208</v>
          </cell>
          <cell r="B67">
            <v>6.4852999999999996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133.98532</v>
          </cell>
        </row>
        <row r="70">
          <cell r="A70">
            <v>933</v>
          </cell>
          <cell r="B70">
            <v>3.0228000000000002</v>
          </cell>
        </row>
        <row r="71">
          <cell r="A71">
            <v>292</v>
          </cell>
          <cell r="B71">
            <v>0.74404700000000001</v>
          </cell>
        </row>
        <row r="72">
          <cell r="A72">
            <v>704</v>
          </cell>
          <cell r="B72">
            <v>26005</v>
          </cell>
        </row>
        <row r="73">
          <cell r="A73">
            <v>426</v>
          </cell>
          <cell r="B73">
            <v>16.301102</v>
          </cell>
        </row>
        <row r="74">
          <cell r="A74">
            <v>230</v>
          </cell>
          <cell r="B74">
            <v>161.761</v>
          </cell>
        </row>
        <row r="75">
          <cell r="A75">
            <v>392</v>
          </cell>
          <cell r="B75">
            <v>155.51000999999999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317.55002000000002</v>
          </cell>
        </row>
        <row r="78">
          <cell r="A78">
            <v>973</v>
          </cell>
          <cell r="B78">
            <v>920.89557000000002</v>
          </cell>
        </row>
        <row r="79">
          <cell r="A79">
            <v>170</v>
          </cell>
          <cell r="B79">
            <v>3100.45</v>
          </cell>
        </row>
        <row r="80">
          <cell r="A80">
            <v>188</v>
          </cell>
          <cell r="B80">
            <v>450.2</v>
          </cell>
        </row>
        <row r="81">
          <cell r="A81">
            <v>152</v>
          </cell>
          <cell r="B81">
            <v>959.17003999999997</v>
          </cell>
        </row>
        <row r="82">
          <cell r="A82">
            <v>8</v>
          </cell>
          <cell r="B82">
            <v>79.8</v>
          </cell>
        </row>
        <row r="83">
          <cell r="A83">
            <v>270</v>
          </cell>
          <cell r="B83">
            <v>72.630004999999997</v>
          </cell>
        </row>
        <row r="84">
          <cell r="A84">
            <v>929</v>
          </cell>
          <cell r="B84">
            <v>40.043888000000003</v>
          </cell>
        </row>
        <row r="85">
          <cell r="A85">
            <v>566</v>
          </cell>
          <cell r="B85">
            <v>1330.64</v>
          </cell>
        </row>
        <row r="86">
          <cell r="A86">
            <v>404</v>
          </cell>
          <cell r="B86">
            <v>129.44999999999999</v>
          </cell>
        </row>
        <row r="87">
          <cell r="A87">
            <v>108</v>
          </cell>
          <cell r="B87">
            <v>3000.7375000000002</v>
          </cell>
        </row>
        <row r="88">
          <cell r="A88">
            <v>388</v>
          </cell>
          <cell r="B88">
            <v>157.96628000000001</v>
          </cell>
        </row>
        <row r="89">
          <cell r="A89">
            <v>504</v>
          </cell>
          <cell r="B89">
            <v>9.4633000000000003</v>
          </cell>
        </row>
        <row r="90">
          <cell r="A90">
            <v>784</v>
          </cell>
          <cell r="B90">
            <v>3.6737000000000002</v>
          </cell>
        </row>
        <row r="91">
          <cell r="A91">
            <v>604</v>
          </cell>
          <cell r="B91">
            <v>3.3793000000000002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4366.8994000000002</v>
          </cell>
        </row>
        <row r="95">
          <cell r="A95">
            <v>484</v>
          </cell>
          <cell r="B95">
            <v>17.152699999999999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44.6021</v>
          </cell>
        </row>
        <row r="99">
          <cell r="A99">
            <v>800</v>
          </cell>
          <cell r="B99">
            <v>3919.9101999999998</v>
          </cell>
        </row>
        <row r="100">
          <cell r="A100">
            <v>818</v>
          </cell>
          <cell r="B100">
            <v>52.283520000000003</v>
          </cell>
        </row>
        <row r="101">
          <cell r="A101">
            <v>936</v>
          </cell>
          <cell r="B101">
            <v>11.5</v>
          </cell>
        </row>
        <row r="102">
          <cell r="A102">
            <v>344</v>
          </cell>
          <cell r="B102">
            <v>7.8457999999999997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53.302399999999999</v>
          </cell>
        </row>
        <row r="105">
          <cell r="A105">
            <v>400</v>
          </cell>
          <cell r="B105">
            <v>0.71009999999999995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22.826699999999999</v>
          </cell>
        </row>
        <row r="108">
          <cell r="A108">
            <v>418</v>
          </cell>
          <cell r="B108">
            <v>22554.798999999999</v>
          </cell>
        </row>
        <row r="109">
          <cell r="A109">
            <v>858</v>
          </cell>
          <cell r="B109">
            <v>40.211216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2313.9463000000001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6.7528496000000002</v>
          </cell>
        </row>
        <row r="114">
          <cell r="A114">
            <v>600</v>
          </cell>
          <cell r="B114">
            <v>5935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4.0914999999999999</v>
          </cell>
        </row>
        <row r="117">
          <cell r="A117">
            <v>144</v>
          </cell>
          <cell r="B117">
            <v>332.43918000000002</v>
          </cell>
        </row>
        <row r="118">
          <cell r="A118">
            <v>262</v>
          </cell>
          <cell r="B118">
            <v>177.65</v>
          </cell>
        </row>
        <row r="119">
          <cell r="A119">
            <v>558</v>
          </cell>
          <cell r="B119">
            <v>36.651237000000002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47.877099999999999</v>
          </cell>
        </row>
        <row r="122">
          <cell r="A122">
            <v>498</v>
          </cell>
          <cell r="B122">
            <v>17.446642000000001</v>
          </cell>
        </row>
        <row r="123">
          <cell r="A123">
            <v>776</v>
          </cell>
          <cell r="B123">
            <v>2.3333826000000002</v>
          </cell>
        </row>
        <row r="124">
          <cell r="A124">
            <v>943</v>
          </cell>
          <cell r="B124">
            <v>63.968563000000003</v>
          </cell>
        </row>
        <row r="125">
          <cell r="A125">
            <v>598</v>
          </cell>
          <cell r="B125">
            <v>4.4444439999999998</v>
          </cell>
        </row>
        <row r="126">
          <cell r="A126">
            <v>654</v>
          </cell>
          <cell r="B126">
            <v>0.74404700000000001</v>
          </cell>
        </row>
        <row r="127">
          <cell r="A127">
            <v>340</v>
          </cell>
          <cell r="B127">
            <v>26.879100000000001</v>
          </cell>
        </row>
        <row r="128">
          <cell r="A128">
            <v>643</v>
          </cell>
          <cell r="B128">
            <v>84.904499999999999</v>
          </cell>
        </row>
        <row r="129">
          <cell r="A129">
            <v>414</v>
          </cell>
          <cell r="B129">
            <v>0.30704999999999999</v>
          </cell>
        </row>
        <row r="130">
          <cell r="A130">
            <v>51</v>
          </cell>
          <cell r="B130">
            <v>363.65841999999998</v>
          </cell>
        </row>
        <row r="131">
          <cell r="A131">
            <v>972</v>
          </cell>
          <cell r="B131">
            <v>9.2499000000000002</v>
          </cell>
        </row>
        <row r="132">
          <cell r="A132">
            <v>398</v>
          </cell>
          <cell r="B132">
            <v>447.20062000000001</v>
          </cell>
        </row>
        <row r="133">
          <cell r="A133">
            <v>928</v>
          </cell>
          <cell r="B133">
            <v>846.51310000000001</v>
          </cell>
        </row>
        <row r="134">
          <cell r="A134">
            <v>454</v>
          </cell>
          <cell r="B134">
            <v>1736.4438</v>
          </cell>
        </row>
        <row r="135">
          <cell r="A135">
            <v>158</v>
          </cell>
          <cell r="B135">
            <v>6.6951720000000003</v>
          </cell>
        </row>
        <row r="136">
          <cell r="A136">
            <v>554</v>
          </cell>
          <cell r="B136">
            <v>1.7439830000000001</v>
          </cell>
        </row>
        <row r="137">
          <cell r="A137">
            <v>950</v>
          </cell>
          <cell r="B137">
            <v>569.11030000000005</v>
          </cell>
        </row>
        <row r="138">
          <cell r="A138">
            <v>968</v>
          </cell>
          <cell r="B138">
            <v>37.816676999999999</v>
          </cell>
        </row>
        <row r="139">
          <cell r="A139">
            <v>214</v>
          </cell>
          <cell r="B139">
            <v>58.756700000000002</v>
          </cell>
        </row>
        <row r="140">
          <cell r="A140">
            <v>376</v>
          </cell>
          <cell r="B140">
            <v>3.0459999999999998</v>
          </cell>
        </row>
        <row r="141">
          <cell r="A141">
            <v>36</v>
          </cell>
          <cell r="B141">
            <v>1.4052830000000001</v>
          </cell>
        </row>
        <row r="142">
          <cell r="A142">
            <v>710</v>
          </cell>
          <cell r="B142">
            <v>16.308800000000002</v>
          </cell>
        </row>
        <row r="143">
          <cell r="A143">
            <v>203</v>
          </cell>
          <cell r="B143">
            <v>21.117000000000001</v>
          </cell>
        </row>
        <row r="144">
          <cell r="A144">
            <v>728</v>
          </cell>
          <cell r="B144">
            <v>5668.9790000000003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4.5694999999999997</v>
          </cell>
        </row>
        <row r="148">
          <cell r="A148">
            <v>410</v>
          </cell>
          <cell r="B148">
            <v>1361.443</v>
          </cell>
        </row>
        <row r="149">
          <cell r="A149">
            <v>706</v>
          </cell>
          <cell r="B149">
            <v>572.35730000000001</v>
          </cell>
        </row>
        <row r="150">
          <cell r="A150">
            <v>690</v>
          </cell>
          <cell r="B150">
            <v>14.277799999999999</v>
          </cell>
        </row>
        <row r="151">
          <cell r="A151">
            <v>986</v>
          </cell>
          <cell r="B151">
            <v>5.1628999999999996</v>
          </cell>
        </row>
        <row r="152">
          <cell r="A152">
            <v>3</v>
          </cell>
          <cell r="B152">
            <v>1433.1379999999999</v>
          </cell>
        </row>
        <row r="153">
          <cell r="A153">
            <v>924</v>
          </cell>
          <cell r="B153">
            <v>28.552198000000001</v>
          </cell>
        </row>
        <row r="154">
          <cell r="A154">
            <v>646</v>
          </cell>
          <cell r="B154">
            <v>1479.3</v>
          </cell>
        </row>
        <row r="155">
          <cell r="A155">
            <v>417</v>
          </cell>
          <cell r="B155">
            <v>87.45</v>
          </cell>
        </row>
        <row r="156">
          <cell r="A156">
            <v>332</v>
          </cell>
          <cell r="B156">
            <v>131.14099999999999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D01D3-A717-4DFD-8A97-0B23C01A6478}">
  <dimension ref="A1:AI93"/>
  <sheetViews>
    <sheetView workbookViewId="0">
      <selection activeCell="D16" sqref="D16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46282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1320</v>
      </c>
      <c r="C23" s="8">
        <f>[1]POPULATE!H7</f>
        <v>1340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1340</v>
      </c>
      <c r="Z24" s="19"/>
      <c r="AA24" s="50">
        <f>Y24</f>
        <v>1340</v>
      </c>
      <c r="AB24" s="49">
        <f>AA24</f>
        <v>1340</v>
      </c>
      <c r="AD24" s="4" t="s">
        <v>23</v>
      </c>
    </row>
    <row r="25" spans="1:35" ht="14" x14ac:dyDescent="0.3">
      <c r="A25" s="2" t="s">
        <v>24</v>
      </c>
      <c r="B25" s="8">
        <f>B23*(J25-0.0075)</f>
        <v>1492.5240000000001</v>
      </c>
      <c r="C25" s="8">
        <f>+C23*(K25-0.0055)</f>
        <v>1544.6180000000002</v>
      </c>
      <c r="D25" s="8"/>
      <c r="E25" s="8"/>
      <c r="F25" s="51" t="s">
        <v>25</v>
      </c>
      <c r="G25" s="52">
        <f>[1]POPULATE!G9</f>
        <v>1.1482000000000001</v>
      </c>
      <c r="H25" s="53">
        <f>+G25+0.03</f>
        <v>1.1782000000000001</v>
      </c>
      <c r="I25" s="53"/>
      <c r="J25" s="45">
        <f>+(G25-($J$17/10000))+0</f>
        <v>1.1382000000000001</v>
      </c>
      <c r="K25" s="45">
        <f>+(G25+($K$17/10000))+0</f>
        <v>1.1582000000000001</v>
      </c>
      <c r="L25" s="8" t="s">
        <v>26</v>
      </c>
      <c r="M25" s="54"/>
      <c r="N25" s="48"/>
      <c r="O25" s="51" t="s">
        <v>25</v>
      </c>
      <c r="P25" s="52">
        <f>G25</f>
        <v>1.1482000000000001</v>
      </c>
      <c r="Q25" s="53">
        <f>+P25+0.03</f>
        <v>1.1782000000000001</v>
      </c>
      <c r="R25" s="53"/>
      <c r="S25" s="45">
        <f>+(P25-($S$17/10000))+0</f>
        <v>1.1332000000000002</v>
      </c>
      <c r="T25" s="45">
        <f>+(P25+($T$17/10000))+0</f>
        <v>1.1632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1.1542000000000001</v>
      </c>
      <c r="Y26" s="49">
        <f>$Y$24*X26</f>
        <v>1546.6280000000002</v>
      </c>
      <c r="Z26" s="19"/>
      <c r="AA26" s="56">
        <f>$AA$24*X26</f>
        <v>1546.6280000000002</v>
      </c>
      <c r="AB26" s="56">
        <f>$AB$24*X26</f>
        <v>1546.6280000000002</v>
      </c>
      <c r="AD26" s="4" t="s">
        <v>23</v>
      </c>
    </row>
    <row r="27" spans="1:35" ht="14" x14ac:dyDescent="0.3">
      <c r="A27" s="2" t="s">
        <v>28</v>
      </c>
      <c r="B27" s="8">
        <f>+B23/K27</f>
        <v>8.3793563130832229</v>
      </c>
      <c r="C27" s="8">
        <f>+C23/J27</f>
        <v>8.6714553808322012</v>
      </c>
      <c r="D27" s="23"/>
      <c r="E27" s="59"/>
      <c r="F27" s="51" t="s">
        <v>29</v>
      </c>
      <c r="G27" s="52">
        <f>[1]POPULATE!G10</f>
        <v>155.53</v>
      </c>
      <c r="H27" s="53">
        <f>+G27+1</f>
        <v>156.53</v>
      </c>
      <c r="I27" s="17"/>
      <c r="J27" s="8">
        <f>+(G27-($J$17/100))+0</f>
        <v>154.53</v>
      </c>
      <c r="K27" s="8">
        <f>+(H27+($K$17/100))-0</f>
        <v>157.53</v>
      </c>
      <c r="L27" s="16" t="s">
        <v>30</v>
      </c>
      <c r="M27" s="16"/>
      <c r="O27" s="51" t="s">
        <v>29</v>
      </c>
      <c r="P27" s="52">
        <f t="shared" ref="P27:P43" si="0">G27</f>
        <v>155.53</v>
      </c>
      <c r="Q27" s="53">
        <f>+P27+1</f>
        <v>156.53</v>
      </c>
      <c r="R27" s="17"/>
      <c r="S27" s="8">
        <f>+(P27-($S$17/100))+0</f>
        <v>154.03</v>
      </c>
      <c r="T27" s="8">
        <f>+(Q27+($T$17/100))-0</f>
        <v>158.03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1.3461000000000001</v>
      </c>
      <c r="Y28" s="49">
        <f>$Y$24*X28</f>
        <v>1803.7740000000001</v>
      </c>
      <c r="Z28" s="19"/>
      <c r="AA28" s="56">
        <f>$AA$24*X28</f>
        <v>1803.7740000000001</v>
      </c>
      <c r="AB28" s="56">
        <f>$AB$24*X28</f>
        <v>1803.7740000000001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1745.8320000000001</v>
      </c>
      <c r="C29" s="16">
        <f>+C23*(K29-0.0055)</f>
        <v>1801.7640000000001</v>
      </c>
      <c r="D29" s="16"/>
      <c r="E29" s="8"/>
      <c r="F29" s="41" t="s">
        <v>32</v>
      </c>
      <c r="G29" s="52">
        <f>[1]POPULATE!G11</f>
        <v>1.3401000000000001</v>
      </c>
      <c r="H29" s="53">
        <f>+G29+0.03</f>
        <v>1.3701000000000001</v>
      </c>
      <c r="I29" s="53"/>
      <c r="J29" s="45">
        <f>+(G29-($J$17/10000))+0</f>
        <v>1.3301000000000001</v>
      </c>
      <c r="K29" s="45">
        <f>+(G29+($K$17/10000))-0</f>
        <v>1.3501000000000001</v>
      </c>
      <c r="L29" s="16" t="s">
        <v>33</v>
      </c>
      <c r="M29" s="16"/>
      <c r="N29" s="48"/>
      <c r="O29" s="41" t="s">
        <v>32</v>
      </c>
      <c r="P29" s="52">
        <f t="shared" si="0"/>
        <v>1.3401000000000001</v>
      </c>
      <c r="Q29" s="53">
        <f>+P29+0.03</f>
        <v>1.3701000000000001</v>
      </c>
      <c r="R29" s="53"/>
      <c r="S29" s="45">
        <f>+(P29-($S$17/10000))+0</f>
        <v>1.3251000000000002</v>
      </c>
      <c r="T29" s="45">
        <f>+(P29+($T$17/10000))-0</f>
        <v>1.3551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0.81769999999999998</v>
      </c>
      <c r="Y30" s="49">
        <f>$Y$24/X30</f>
        <v>1638.7428152134034</v>
      </c>
      <c r="Z30" s="19"/>
      <c r="AA30" s="56">
        <f>$AA$24/X30</f>
        <v>1638.7428152134034</v>
      </c>
      <c r="AB30" s="56">
        <f>$AB$24/X30</f>
        <v>1638.7428152134034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1583.303346527528</v>
      </c>
      <c r="C31" s="16">
        <f>+C23/J31</f>
        <v>1646.7985744131745</v>
      </c>
      <c r="D31" s="16"/>
      <c r="E31" s="8"/>
      <c r="F31" s="41" t="s">
        <v>35</v>
      </c>
      <c r="G31" s="52">
        <f>[1]POPULATE!G12</f>
        <v>0.82369999999999999</v>
      </c>
      <c r="H31" s="53">
        <f>+G31+0.04</f>
        <v>0.86370000000000002</v>
      </c>
      <c r="I31" s="53"/>
      <c r="J31" s="45">
        <f>+(G31-($J$17/10000))+0</f>
        <v>0.81369999999999998</v>
      </c>
      <c r="K31" s="45">
        <f>+(G31+($K$17/10000))-0</f>
        <v>0.8337</v>
      </c>
      <c r="L31" s="16" t="s">
        <v>36</v>
      </c>
      <c r="M31" s="16"/>
      <c r="N31" s="48"/>
      <c r="O31" s="41" t="s">
        <v>35</v>
      </c>
      <c r="P31" s="52">
        <f t="shared" si="0"/>
        <v>0.82369999999999999</v>
      </c>
      <c r="Q31" s="53">
        <f>+P31+0.04</f>
        <v>0.86370000000000002</v>
      </c>
      <c r="R31" s="53"/>
      <c r="S31" s="45">
        <f>+(P31-($S$17/10000))+0</f>
        <v>0.80869999999999997</v>
      </c>
      <c r="T31" s="45">
        <f>+(P31+($T$17/10000))-0</f>
        <v>0.8387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16.221499999999999</v>
      </c>
      <c r="Y32" s="49">
        <f>$Y$24/X32</f>
        <v>82.606417408994247</v>
      </c>
      <c r="Z32" s="19"/>
      <c r="AA32" s="56">
        <f>$AA$24/X32</f>
        <v>82.606417408994247</v>
      </c>
      <c r="AB32" s="56">
        <f>$AB$24/X32</f>
        <v>82.606417408994247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80.529542750815963</v>
      </c>
      <c r="C33" s="16">
        <f>+C23/J33</f>
        <v>82.733923995925068</v>
      </c>
      <c r="D33" s="16"/>
      <c r="E33" s="8"/>
      <c r="F33" s="66" t="s">
        <v>38</v>
      </c>
      <c r="G33" s="52">
        <f>[1]POPULATE!G13</f>
        <v>16.291499999999999</v>
      </c>
      <c r="H33" s="53">
        <f>+G33+0.04</f>
        <v>16.331499999999998</v>
      </c>
      <c r="I33" s="67"/>
      <c r="J33" s="45">
        <f>+(G33-($J$17/10000))-0.085</f>
        <v>16.196499999999997</v>
      </c>
      <c r="K33" s="45">
        <f>+(H33+($K$17/10000))+0.05</f>
        <v>16.391500000000001</v>
      </c>
      <c r="L33" s="41" t="s">
        <v>39</v>
      </c>
      <c r="M33" s="41"/>
      <c r="N33" s="48"/>
      <c r="O33" s="66" t="s">
        <v>38</v>
      </c>
      <c r="P33" s="52">
        <f t="shared" si="0"/>
        <v>16.291499999999999</v>
      </c>
      <c r="Q33" s="53">
        <f>+P33+0.04</f>
        <v>16.331499999999998</v>
      </c>
      <c r="R33" s="67"/>
      <c r="S33" s="45">
        <f>+(P33-($S$17/10000))-0.085</f>
        <v>16.191499999999998</v>
      </c>
      <c r="T33" s="45">
        <f>+(Q33+($T$17/10000))+0.05</f>
        <v>16.3965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1.3920999999999999</v>
      </c>
      <c r="Y34" s="49">
        <f>$Y$24/X34</f>
        <v>962.57452769197619</v>
      </c>
      <c r="Z34" s="19"/>
      <c r="AA34" s="56">
        <f>$AA$24/X34</f>
        <v>962.57452769197619</v>
      </c>
      <c r="AB34" s="56">
        <f>$AB$24/X34</f>
        <v>962.57452769197619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202.47883175849799</v>
      </c>
      <c r="C35" s="16">
        <f>+C23/J35</f>
        <v>206.17922205809947</v>
      </c>
      <c r="D35" s="16"/>
      <c r="E35" s="8"/>
      <c r="F35" s="66" t="s">
        <v>42</v>
      </c>
      <c r="G35" s="52">
        <f>[1]POPULATE!G14</f>
        <v>6.5091999999999999</v>
      </c>
      <c r="H35" s="53">
        <f>+G35+0.04</f>
        <v>6.5491999999999999</v>
      </c>
      <c r="I35" s="67"/>
      <c r="J35" s="45">
        <f>+(G35-($J$17/10000))-0</f>
        <v>6.4992000000000001</v>
      </c>
      <c r="K35" s="45">
        <f>+(G35+($K$17/10000))-0</f>
        <v>6.5191999999999997</v>
      </c>
      <c r="L35" s="16" t="s">
        <v>43</v>
      </c>
      <c r="M35" s="16"/>
      <c r="N35" s="48"/>
      <c r="O35" s="66" t="s">
        <v>42</v>
      </c>
      <c r="P35" s="52">
        <f t="shared" si="0"/>
        <v>6.5091999999999999</v>
      </c>
      <c r="Q35" s="53">
        <f>+P35+0.04</f>
        <v>6.5491999999999999</v>
      </c>
      <c r="R35" s="67"/>
      <c r="S35" s="45">
        <f>+(P35-($S$17/10000))-0</f>
        <v>6.4942000000000002</v>
      </c>
      <c r="T35" s="45">
        <f>+(P35+($T$17/10000))-0</f>
        <v>6.5241999999999996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937.43342092180956</v>
      </c>
      <c r="C37" s="16">
        <f>+C23/J37</f>
        <v>965.34831784453581</v>
      </c>
      <c r="D37" s="16"/>
      <c r="E37" s="8"/>
      <c r="F37" s="66" t="s">
        <v>44</v>
      </c>
      <c r="G37" s="52">
        <f>[1]POPULATE!G15</f>
        <v>1.3980999999999999</v>
      </c>
      <c r="H37" s="53">
        <f>+G37+0.04</f>
        <v>1.4380999999999999</v>
      </c>
      <c r="I37" s="69"/>
      <c r="J37" s="45">
        <f>+(G37-($J$17/10000))-0</f>
        <v>1.3880999999999999</v>
      </c>
      <c r="K37" s="45">
        <f>+(G37+($K$17/10000))-0</f>
        <v>1.4080999999999999</v>
      </c>
      <c r="L37" s="16" t="s">
        <v>45</v>
      </c>
      <c r="M37" s="16"/>
      <c r="N37" s="48"/>
      <c r="O37" s="66" t="s">
        <v>44</v>
      </c>
      <c r="P37" s="52">
        <f t="shared" si="0"/>
        <v>1.3980999999999999</v>
      </c>
      <c r="Q37" s="53">
        <f>+P37+0.04</f>
        <v>1.4380999999999999</v>
      </c>
      <c r="R37" s="69"/>
      <c r="S37" s="45">
        <f>+(P37-($S$17/10000))-0</f>
        <v>1.3831</v>
      </c>
      <c r="T37" s="45">
        <f>+(P37+($T$17/10000))-0</f>
        <v>1.4130999999999998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926.37599999999998</v>
      </c>
      <c r="C39" s="8">
        <f>+C23*K39</f>
        <v>967.21199999999999</v>
      </c>
      <c r="D39" s="8"/>
      <c r="E39" s="8"/>
      <c r="F39" s="66" t="s">
        <v>47</v>
      </c>
      <c r="G39" s="52">
        <f>[1]POPULATE!G16</f>
        <v>0.71179999999999999</v>
      </c>
      <c r="H39" s="53">
        <f>+G39+0.04</f>
        <v>0.75180000000000002</v>
      </c>
      <c r="I39" s="67"/>
      <c r="J39" s="45">
        <f>+(G39-($J$17/10000))+0</f>
        <v>0.70179999999999998</v>
      </c>
      <c r="K39" s="45">
        <f>+(G39+($K$17/10000))-0</f>
        <v>0.7218</v>
      </c>
      <c r="L39" s="8" t="s">
        <v>48</v>
      </c>
      <c r="M39" s="8"/>
      <c r="N39" s="48"/>
      <c r="O39" s="66" t="s">
        <v>47</v>
      </c>
      <c r="P39" s="52">
        <f t="shared" si="0"/>
        <v>0.71179999999999999</v>
      </c>
      <c r="Q39" s="53">
        <f>+P39+0.04</f>
        <v>0.75180000000000002</v>
      </c>
      <c r="R39" s="67"/>
      <c r="S39" s="45">
        <f>+(P39-($S$17/10000))+0</f>
        <v>0.69679999999999997</v>
      </c>
      <c r="T39" s="45">
        <f>+(P39+($T$17/10000))-0</f>
        <v>0.7268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196.53678364575734</v>
      </c>
      <c r="C41" s="8">
        <f>+C23/J41</f>
        <v>200.1105087884354</v>
      </c>
      <c r="D41" s="8"/>
      <c r="E41" s="8"/>
      <c r="F41" s="66" t="s">
        <v>50</v>
      </c>
      <c r="G41" s="52">
        <f>[1]POPULATE!G17</f>
        <v>6.7062999999999997</v>
      </c>
      <c r="H41" s="53">
        <f>+G41+0.04</f>
        <v>6.7462999999999997</v>
      </c>
      <c r="I41" s="67"/>
      <c r="J41" s="23">
        <f>+(G41-($J$17/10000))+0</f>
        <v>6.6962999999999999</v>
      </c>
      <c r="K41" s="23">
        <f>+(G41+($K$17/10000))-0</f>
        <v>6.7162999999999995</v>
      </c>
      <c r="L41" s="8" t="s">
        <v>51</v>
      </c>
      <c r="M41" s="8"/>
      <c r="N41" s="48"/>
      <c r="O41" s="66" t="s">
        <v>50</v>
      </c>
      <c r="P41" s="52">
        <f t="shared" si="0"/>
        <v>6.7062999999999997</v>
      </c>
      <c r="Q41" s="53">
        <f>+P41+0.04</f>
        <v>6.7462999999999997</v>
      </c>
      <c r="R41" s="67"/>
      <c r="S41" s="23">
        <f>+(P41-($S$17/10000))+0</f>
        <v>6.6913</v>
      </c>
      <c r="T41" s="23">
        <f>+(P41+($T$17/10000))-0</f>
        <v>6.7212999999999994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196.52215340638398</v>
      </c>
      <c r="C43" s="8">
        <f>+C23/J43</f>
        <v>200.09556803249311</v>
      </c>
      <c r="D43" s="35"/>
      <c r="E43" s="8"/>
      <c r="F43" s="8" t="s">
        <v>53</v>
      </c>
      <c r="G43" s="52">
        <f>[1]POPULATE!G18</f>
        <v>6.7068000000000003</v>
      </c>
      <c r="H43" s="53">
        <f>+G43+0.04</f>
        <v>6.7468000000000004</v>
      </c>
      <c r="I43" s="16"/>
      <c r="J43" s="23">
        <f>+(G43-($J$17/10000))+0</f>
        <v>6.6968000000000005</v>
      </c>
      <c r="K43" s="23">
        <f>+(G43+($K$17/10000))-0</f>
        <v>6.7168000000000001</v>
      </c>
      <c r="L43" s="76"/>
      <c r="M43" s="76"/>
      <c r="N43" s="48"/>
      <c r="O43" s="8" t="s">
        <v>53</v>
      </c>
      <c r="P43" s="52">
        <f t="shared" si="0"/>
        <v>6.7068000000000003</v>
      </c>
      <c r="Q43" s="53">
        <f>+P43+0.04</f>
        <v>6.7468000000000004</v>
      </c>
      <c r="R43" s="16"/>
      <c r="S43" s="23">
        <f>+(P43-($S$17/10000))+0</f>
        <v>6.6918000000000006</v>
      </c>
      <c r="T43" s="23">
        <f>+(P43+($T$17/10000))-0</f>
        <v>6.7218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f>[1]POPULATE!G19</f>
        <v>1330.6399999999999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4E92F-8428-49F7-92BE-A14C5B15904B}">
  <dimension ref="A1:U160"/>
  <sheetViews>
    <sheetView tabSelected="1" topLeftCell="B1" workbookViewId="0">
      <selection activeCell="O39" sqref="O39"/>
    </sheetView>
  </sheetViews>
  <sheetFormatPr defaultColWidth="9" defaultRowHeight="12.5" x14ac:dyDescent="0.25"/>
  <cols>
    <col min="1" max="1" width="17.08984375" style="114" hidden="1" customWidth="1"/>
    <col min="2" max="2" width="68.54296875" style="114" customWidth="1"/>
    <col min="3" max="3" width="42.81640625" style="114" hidden="1" customWidth="1"/>
    <col min="4" max="4" width="21.1796875" style="114" hidden="1" customWidth="1"/>
    <col min="5" max="5" width="12.08984375" style="114" hidden="1" customWidth="1"/>
    <col min="6" max="6" width="34.6328125" style="114" customWidth="1"/>
    <col min="7" max="7" width="9" style="114"/>
    <col min="8" max="9" width="0" style="114" hidden="1" customWidth="1"/>
    <col min="10" max="10" width="9" style="114"/>
    <col min="11" max="11" width="9.36328125" style="114" bestFit="1" customWidth="1"/>
    <col min="12" max="12" width="31.36328125" style="114" customWidth="1"/>
    <col min="13" max="16384" width="9" style="114"/>
  </cols>
  <sheetData>
    <row r="1" spans="1:21" ht="13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1340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0.30704999999999999</v>
      </c>
      <c r="D2" s="115">
        <f t="shared" ref="D2:D4" si="0">C2*0.01</f>
        <v>3.0704999999999999E-3</v>
      </c>
      <c r="E2" s="116">
        <f>C2-D2</f>
        <v>0.30397950000000001</v>
      </c>
      <c r="F2" s="117">
        <f>E2</f>
        <v>0.30397950000000001</v>
      </c>
      <c r="G2" s="112"/>
      <c r="H2" s="118">
        <f>(1/E2)-(1/C2)</f>
        <v>3.2896955222309288E-2</v>
      </c>
      <c r="I2" s="118">
        <f>H2*1000</f>
        <v>32.896955222309288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0.38512999999999997</v>
      </c>
      <c r="D4" s="115">
        <f t="shared" si="0"/>
        <v>3.8512999999999998E-3</v>
      </c>
      <c r="E4" s="116">
        <f t="shared" si="1"/>
        <v>0.38127869999999997</v>
      </c>
      <c r="F4" s="117">
        <f t="shared" si="2"/>
        <v>0.38127869999999997</v>
      </c>
      <c r="G4" s="112"/>
      <c r="H4" s="118">
        <f t="shared" si="3"/>
        <v>2.622753382237164E-2</v>
      </c>
      <c r="I4" s="118">
        <f t="shared" si="4"/>
        <v>26.22753382237164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0.71009999999999995</v>
      </c>
      <c r="D5" s="115">
        <f>C5*0.01</f>
        <v>7.1009999999999997E-3</v>
      </c>
      <c r="E5" s="116">
        <f t="shared" si="1"/>
        <v>0.70299899999999993</v>
      </c>
      <c r="F5" s="117">
        <f t="shared" si="2"/>
        <v>0.70299899999999993</v>
      </c>
      <c r="G5" s="112"/>
      <c r="H5" s="118">
        <f t="shared" si="3"/>
        <v>1.4224771301239336E-2</v>
      </c>
      <c r="I5" s="118">
        <f t="shared" si="4"/>
        <v>14.224771301239336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0.74404700000000001</v>
      </c>
      <c r="D6" s="115">
        <f>C6*0.015</f>
        <v>1.1160705E-2</v>
      </c>
      <c r="E6" s="116">
        <f t="shared" si="1"/>
        <v>0.73288629500000002</v>
      </c>
      <c r="F6" s="117">
        <f t="shared" si="2"/>
        <v>0.73288629500000002</v>
      </c>
      <c r="G6" s="112"/>
      <c r="H6" s="118">
        <f t="shared" si="3"/>
        <v>2.0467022104704302E-2</v>
      </c>
      <c r="I6" s="118">
        <f t="shared" si="4"/>
        <v>20.467022104704302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0.74404700000000001</v>
      </c>
      <c r="D7" s="115">
        <f t="shared" ref="D7:D11" si="5">C7*0.015</f>
        <v>1.1160705E-2</v>
      </c>
      <c r="E7" s="116">
        <f t="shared" si="1"/>
        <v>0.73288629500000002</v>
      </c>
      <c r="F7" s="117">
        <f t="shared" si="2"/>
        <v>0.73288629500000002</v>
      </c>
      <c r="G7" s="112"/>
      <c r="H7" s="118">
        <f t="shared" si="3"/>
        <v>2.0467022104704302E-2</v>
      </c>
      <c r="I7" s="118">
        <f t="shared" si="4"/>
        <v>20.467022104704302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0.74404700000000001</v>
      </c>
      <c r="D8" s="115">
        <f t="shared" si="5"/>
        <v>1.1160705E-2</v>
      </c>
      <c r="E8" s="116">
        <f t="shared" si="1"/>
        <v>0.73288629500000002</v>
      </c>
      <c r="F8" s="117">
        <f t="shared" si="2"/>
        <v>0.73288629500000002</v>
      </c>
      <c r="G8" s="112"/>
      <c r="H8" s="118">
        <f t="shared" si="3"/>
        <v>2.0467022104704302E-2</v>
      </c>
      <c r="I8" s="118">
        <f t="shared" si="4"/>
        <v>20.467022104704302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0.74404700000000001</v>
      </c>
      <c r="D9" s="115">
        <f t="shared" si="5"/>
        <v>1.1160705E-2</v>
      </c>
      <c r="E9" s="116">
        <f t="shared" si="1"/>
        <v>0.73288629500000002</v>
      </c>
      <c r="F9" s="117">
        <f t="shared" si="2"/>
        <v>0.73288629500000002</v>
      </c>
      <c r="G9" s="112"/>
      <c r="H9" s="118">
        <f t="shared" si="3"/>
        <v>2.0467022104704302E-2</v>
      </c>
      <c r="I9" s="118">
        <f t="shared" si="4"/>
        <v>20.467022104704302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0.81989999999999996</v>
      </c>
      <c r="D10" s="115">
        <f t="shared" si="5"/>
        <v>1.2298499999999999E-2</v>
      </c>
      <c r="E10" s="116">
        <f t="shared" si="1"/>
        <v>0.80760149999999997</v>
      </c>
      <c r="F10" s="117">
        <f t="shared" si="2"/>
        <v>0.80760149999999997</v>
      </c>
      <c r="G10" s="112"/>
      <c r="H10" s="118">
        <f t="shared" si="3"/>
        <v>1.8573516765384879E-2</v>
      </c>
      <c r="I10" s="118">
        <f t="shared" si="4"/>
        <v>18.573516765384881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0.86760300000000001</v>
      </c>
      <c r="D12" s="115">
        <f t="shared" ref="D12:D28" si="6">C12*0.025</f>
        <v>2.1690075000000003E-2</v>
      </c>
      <c r="E12" s="116">
        <f t="shared" si="1"/>
        <v>0.84591292500000004</v>
      </c>
      <c r="F12" s="117">
        <f t="shared" si="2"/>
        <v>0.84591292500000004</v>
      </c>
      <c r="G12" s="112"/>
      <c r="H12" s="118">
        <f t="shared" si="3"/>
        <v>2.9553869270882771E-2</v>
      </c>
      <c r="I12" s="118">
        <f t="shared" si="4"/>
        <v>29.553869270882771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1.2746</v>
      </c>
      <c r="D16" s="115">
        <f t="shared" si="6"/>
        <v>3.1864999999999997E-2</v>
      </c>
      <c r="E16" s="116">
        <f>C16-D16</f>
        <v>1.2427349999999999</v>
      </c>
      <c r="F16" s="117">
        <f t="shared" si="2"/>
        <v>1.2427349999999999</v>
      </c>
      <c r="G16" s="112"/>
      <c r="H16" s="118">
        <f t="shared" si="3"/>
        <v>2.0116919536345312E-2</v>
      </c>
      <c r="I16" s="118">
        <f t="shared" si="4"/>
        <v>20.116919536345314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1.2746</v>
      </c>
      <c r="D17" s="115">
        <f t="shared" si="6"/>
        <v>3.1864999999999997E-2</v>
      </c>
      <c r="E17" s="116">
        <f t="shared" si="7"/>
        <v>1.2427349999999999</v>
      </c>
      <c r="F17" s="117">
        <f t="shared" si="2"/>
        <v>1.2427349999999999</v>
      </c>
      <c r="G17" s="112"/>
      <c r="H17" s="118">
        <f t="shared" si="3"/>
        <v>2.0116919536345312E-2</v>
      </c>
      <c r="I17" s="118">
        <f t="shared" si="4"/>
        <v>20.116919536345314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1.3947000000000001</v>
      </c>
      <c r="D18" s="115">
        <f t="shared" si="6"/>
        <v>3.4867500000000003E-2</v>
      </c>
      <c r="E18" s="116">
        <f t="shared" si="7"/>
        <v>1.3598325</v>
      </c>
      <c r="F18" s="117">
        <f t="shared" si="2"/>
        <v>1.3598325</v>
      </c>
      <c r="G18" s="112"/>
      <c r="H18" s="118">
        <f t="shared" si="3"/>
        <v>1.838461722307716E-2</v>
      </c>
      <c r="I18" s="118">
        <f t="shared" si="4"/>
        <v>18.384617223077161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1.4052830000000001</v>
      </c>
      <c r="D19" s="115">
        <f t="shared" si="6"/>
        <v>3.5132075000000006E-2</v>
      </c>
      <c r="E19" s="116">
        <f t="shared" si="7"/>
        <v>1.3701509250000001</v>
      </c>
      <c r="F19" s="117">
        <f t="shared" si="2"/>
        <v>1.3701509250000001</v>
      </c>
      <c r="G19" s="112"/>
      <c r="H19" s="118">
        <f t="shared" si="3"/>
        <v>1.8246165107686951E-2</v>
      </c>
      <c r="I19" s="118">
        <f t="shared" si="4"/>
        <v>18.246165107686952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1.6968840000000001</v>
      </c>
      <c r="D21" s="115">
        <f t="shared" si="6"/>
        <v>4.2422100000000004E-2</v>
      </c>
      <c r="E21" s="116">
        <f t="shared" si="7"/>
        <v>1.6544619</v>
      </c>
      <c r="F21" s="117">
        <f t="shared" si="2"/>
        <v>1.6544619</v>
      </c>
      <c r="G21" s="112"/>
      <c r="H21" s="118">
        <f t="shared" si="3"/>
        <v>1.5110653197876633E-2</v>
      </c>
      <c r="I21" s="118">
        <f t="shared" si="4"/>
        <v>15.110653197876633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1.7439830000000001</v>
      </c>
      <c r="D22" s="115">
        <f t="shared" si="6"/>
        <v>4.3599575000000002E-2</v>
      </c>
      <c r="E22" s="116">
        <f t="shared" si="7"/>
        <v>1.7003834250000001</v>
      </c>
      <c r="F22" s="117">
        <f t="shared" si="2"/>
        <v>1.7003834250000001</v>
      </c>
      <c r="G22" s="112"/>
      <c r="H22" s="118">
        <f t="shared" si="3"/>
        <v>1.4702566275603401E-2</v>
      </c>
      <c r="I22" s="118">
        <f t="shared" si="4"/>
        <v>14.702566275603402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2.1886575000000001</v>
      </c>
      <c r="D27" s="115">
        <f t="shared" si="6"/>
        <v>5.4716437500000006E-2</v>
      </c>
      <c r="E27" s="116">
        <f t="shared" si="7"/>
        <v>2.1339410624999999</v>
      </c>
      <c r="F27" s="117">
        <f t="shared" si="2"/>
        <v>2.1339410624999999</v>
      </c>
      <c r="G27" s="112"/>
      <c r="H27" s="118">
        <f t="shared" si="3"/>
        <v>1.171541259471881E-2</v>
      </c>
      <c r="I27" s="118">
        <f t="shared" si="4"/>
        <v>11.71541259471881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2.3333826000000002</v>
      </c>
      <c r="D28" s="115">
        <f t="shared" si="6"/>
        <v>5.8334565000000005E-2</v>
      </c>
      <c r="E28" s="116">
        <f t="shared" si="7"/>
        <v>2.2750480350000002</v>
      </c>
      <c r="F28" s="117">
        <f t="shared" si="2"/>
        <v>2.2750480350000002</v>
      </c>
      <c r="G28" s="112"/>
      <c r="H28" s="118">
        <f t="shared" si="3"/>
        <v>1.098877896879219E-2</v>
      </c>
      <c r="I28" s="118">
        <f t="shared" si="4"/>
        <v>10.98877896879219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2.57</v>
      </c>
      <c r="D29" s="115">
        <f>C29*0.03</f>
        <v>7.7099999999999988E-2</v>
      </c>
      <c r="E29" s="116">
        <f t="shared" si="7"/>
        <v>2.4928999999999997</v>
      </c>
      <c r="F29" s="117">
        <f t="shared" si="2"/>
        <v>2.4928999999999997</v>
      </c>
      <c r="G29" s="112"/>
      <c r="H29" s="118">
        <f t="shared" si="3"/>
        <v>1.2034177062858586E-2</v>
      </c>
      <c r="I29" s="118">
        <f t="shared" si="4"/>
        <v>12.034177062858586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2.6837168</v>
      </c>
      <c r="D30" s="115">
        <f t="shared" ref="D30:D34" si="8">C30*0.03</f>
        <v>8.0511503999999998E-2</v>
      </c>
      <c r="E30" s="116">
        <f t="shared" si="7"/>
        <v>2.6032052960000001</v>
      </c>
      <c r="F30" s="117">
        <f t="shared" si="2"/>
        <v>2.6032052960000001</v>
      </c>
      <c r="G30" s="112"/>
      <c r="H30" s="118">
        <f t="shared" si="3"/>
        <v>1.152425436675969E-2</v>
      </c>
      <c r="I30" s="118">
        <f t="shared" si="4"/>
        <v>11.52425436675969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3.0228000000000002</v>
      </c>
      <c r="D32" s="115">
        <f t="shared" si="8"/>
        <v>9.0684000000000001E-2</v>
      </c>
      <c r="E32" s="116">
        <f t="shared" si="7"/>
        <v>2.9321160000000002</v>
      </c>
      <c r="F32" s="117">
        <f t="shared" si="2"/>
        <v>2.9321160000000002</v>
      </c>
      <c r="G32" s="112"/>
      <c r="H32" s="118">
        <f t="shared" si="3"/>
        <v>1.0231518807577833E-2</v>
      </c>
      <c r="I32" s="118">
        <f t="shared" si="4"/>
        <v>10.231518807577833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2.9279999999999999</v>
      </c>
      <c r="D33" s="115">
        <f t="shared" si="8"/>
        <v>8.7840000000000001E-2</v>
      </c>
      <c r="E33" s="116">
        <f t="shared" si="7"/>
        <v>2.84016</v>
      </c>
      <c r="F33" s="117">
        <f t="shared" si="2"/>
        <v>2.84016</v>
      </c>
      <c r="G33" s="112"/>
      <c r="H33" s="118">
        <f t="shared" si="3"/>
        <v>1.0562785195200264E-2</v>
      </c>
      <c r="I33" s="118">
        <f t="shared" si="4"/>
        <v>10.562785195200263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3.0459999999999998</v>
      </c>
      <c r="D34" s="115">
        <f t="shared" si="8"/>
        <v>9.1379999999999989E-2</v>
      </c>
      <c r="E34" s="116">
        <f t="shared" si="7"/>
        <v>2.9546199999999998</v>
      </c>
      <c r="F34" s="117">
        <f t="shared" si="2"/>
        <v>2.9546199999999998</v>
      </c>
      <c r="G34" s="112"/>
      <c r="H34" s="118">
        <f t="shared" si="3"/>
        <v>1.0153589970960775E-2</v>
      </c>
      <c r="I34" s="118">
        <f t="shared" si="4"/>
        <v>10.153589970960775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3.3793000000000002</v>
      </c>
      <c r="D35" s="115">
        <f>C35*0.035</f>
        <v>0.11827550000000002</v>
      </c>
      <c r="E35" s="116">
        <f t="shared" si="7"/>
        <v>3.2610245</v>
      </c>
      <c r="F35" s="117">
        <f t="shared" si="2"/>
        <v>3.2610245</v>
      </c>
      <c r="G35" s="112"/>
      <c r="H35" s="118">
        <f t="shared" si="3"/>
        <v>1.0732823381118417E-2</v>
      </c>
      <c r="I35" s="118">
        <f t="shared" si="4"/>
        <v>10.732823381118417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3.5049999999999999</v>
      </c>
      <c r="D36" s="115">
        <f t="shared" ref="D36:D42" si="9">C36*0.035</f>
        <v>0.12267500000000001</v>
      </c>
      <c r="E36" s="116">
        <f t="shared" si="7"/>
        <v>3.3823249999999998</v>
      </c>
      <c r="F36" s="117">
        <f t="shared" si="2"/>
        <v>3.3823249999999998</v>
      </c>
      <c r="G36" s="112"/>
      <c r="H36" s="118">
        <f t="shared" si="3"/>
        <v>1.0347911569704271E-2</v>
      </c>
      <c r="I36" s="118">
        <f t="shared" si="4"/>
        <v>10.347911569704271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3.6737000000000002</v>
      </c>
      <c r="D38" s="115">
        <f t="shared" si="9"/>
        <v>0.12857950000000001</v>
      </c>
      <c r="E38" s="116">
        <f t="shared" si="7"/>
        <v>3.5451205000000003</v>
      </c>
      <c r="F38" s="117">
        <f t="shared" si="2"/>
        <v>3.5451205000000003</v>
      </c>
      <c r="G38" s="112"/>
      <c r="H38" s="118">
        <f t="shared" si="3"/>
        <v>9.872725059698273E-3</v>
      </c>
      <c r="I38" s="118">
        <f t="shared" si="4"/>
        <v>9.8727250596982721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3.7574999999999998</v>
      </c>
      <c r="D39" s="115">
        <f t="shared" si="9"/>
        <v>0.1315125</v>
      </c>
      <c r="E39" s="116">
        <f t="shared" si="7"/>
        <v>3.6259874999999999</v>
      </c>
      <c r="F39" s="117">
        <f t="shared" si="2"/>
        <v>3.6259874999999999</v>
      </c>
      <c r="G39" s="112"/>
      <c r="H39" s="118">
        <f t="shared" si="3"/>
        <v>9.652542927960972E-3</v>
      </c>
      <c r="I39" s="118">
        <f t="shared" si="4"/>
        <v>9.6525429279609725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3.7820999999999998</v>
      </c>
      <c r="D40" s="115">
        <f t="shared" si="9"/>
        <v>0.13237350000000001</v>
      </c>
      <c r="E40" s="116">
        <f t="shared" si="7"/>
        <v>3.6497264999999999</v>
      </c>
      <c r="F40" s="117">
        <f t="shared" si="2"/>
        <v>3.6497264999999999</v>
      </c>
      <c r="G40" s="112"/>
      <c r="H40" s="118">
        <f t="shared" si="3"/>
        <v>9.5897596710328714E-3</v>
      </c>
      <c r="I40" s="118">
        <f t="shared" si="4"/>
        <v>9.589759671032871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4.0914999999999999</v>
      </c>
      <c r="D41" s="115">
        <f t="shared" si="9"/>
        <v>0.14320250000000001</v>
      </c>
      <c r="E41" s="116">
        <f t="shared" si="7"/>
        <v>3.9482974999999998</v>
      </c>
      <c r="F41" s="117">
        <f t="shared" si="2"/>
        <v>3.9482974999999998</v>
      </c>
      <c r="G41" s="112"/>
      <c r="H41" s="118">
        <f t="shared" si="3"/>
        <v>8.8645802399641982E-3</v>
      </c>
      <c r="I41" s="118">
        <f t="shared" si="4"/>
        <v>8.864580239964198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4.4444439999999998</v>
      </c>
      <c r="D42" s="115">
        <f t="shared" si="9"/>
        <v>0.15555554000000002</v>
      </c>
      <c r="E42" s="116">
        <f t="shared" si="7"/>
        <v>4.2888884599999999</v>
      </c>
      <c r="F42" s="117">
        <f t="shared" si="2"/>
        <v>4.2888884599999999</v>
      </c>
      <c r="G42" s="112"/>
      <c r="H42" s="118">
        <f t="shared" si="3"/>
        <v>8.1606225777202945E-3</v>
      </c>
      <c r="I42" s="118">
        <f t="shared" si="4"/>
        <v>8.1606225777202948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4.5694999999999997</v>
      </c>
      <c r="D43" s="115">
        <f>C43*0.04</f>
        <v>0.18278</v>
      </c>
      <c r="E43" s="116">
        <f t="shared" si="7"/>
        <v>4.3867199999999995</v>
      </c>
      <c r="F43" s="117">
        <f t="shared" si="2"/>
        <v>4.3867199999999995</v>
      </c>
      <c r="G43" s="112"/>
      <c r="H43" s="118">
        <f t="shared" si="3"/>
        <v>9.1184301710617588E-3</v>
      </c>
      <c r="I43" s="118">
        <f t="shared" si="4"/>
        <v>9.1184301710617586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5.1628999999999996</v>
      </c>
      <c r="D44" s="115">
        <f t="shared" ref="D44:D57" si="10">C44*0.04</f>
        <v>0.20651599999999998</v>
      </c>
      <c r="E44" s="116">
        <f t="shared" si="7"/>
        <v>4.9563839999999999</v>
      </c>
      <c r="F44" s="117">
        <f t="shared" si="2"/>
        <v>4.9563839999999999</v>
      </c>
      <c r="G44" s="112"/>
      <c r="H44" s="118">
        <f t="shared" si="3"/>
        <v>8.0703997107568759E-3</v>
      </c>
      <c r="I44" s="118">
        <f t="shared" si="4"/>
        <v>8.0703997107568757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6.3546839999999998</v>
      </c>
      <c r="D45" s="115">
        <f t="shared" si="10"/>
        <v>0.25418735999999997</v>
      </c>
      <c r="E45" s="116">
        <f t="shared" si="7"/>
        <v>6.1004966399999994</v>
      </c>
      <c r="F45" s="117">
        <f t="shared" si="2"/>
        <v>6.1004966399999994</v>
      </c>
      <c r="G45" s="112"/>
      <c r="H45" s="118">
        <f t="shared" si="3"/>
        <v>6.5568432146534406E-3</v>
      </c>
      <c r="I45" s="118">
        <f t="shared" si="4"/>
        <v>6.5568432146534406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6.4852999999999996</v>
      </c>
      <c r="D46" s="115">
        <f t="shared" si="10"/>
        <v>0.25941199999999998</v>
      </c>
      <c r="E46" s="116">
        <f t="shared" si="7"/>
        <v>6.2258879999999994</v>
      </c>
      <c r="F46" s="117">
        <f t="shared" si="2"/>
        <v>6.2258879999999994</v>
      </c>
      <c r="G46" s="112"/>
      <c r="H46" s="118">
        <f t="shared" si="3"/>
        <v>6.4247863116072834E-3</v>
      </c>
      <c r="I46" s="118">
        <f t="shared" si="4"/>
        <v>6.4247863116072832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6.7528496000000002</v>
      </c>
      <c r="D47" s="115">
        <f t="shared" si="10"/>
        <v>0.27011398400000003</v>
      </c>
      <c r="E47" s="116">
        <f t="shared" si="7"/>
        <v>6.4827356160000003</v>
      </c>
      <c r="F47" s="117">
        <f t="shared" si="2"/>
        <v>6.4827356160000003</v>
      </c>
      <c r="G47" s="112"/>
      <c r="H47" s="118">
        <f t="shared" si="3"/>
        <v>6.1702346616259174E-3</v>
      </c>
      <c r="I47" s="118">
        <f t="shared" si="4"/>
        <v>6.1702346616259174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6.7065999999999999</v>
      </c>
      <c r="D48" s="115">
        <f t="shared" si="10"/>
        <v>0.268264</v>
      </c>
      <c r="E48" s="116">
        <f t="shared" si="7"/>
        <v>6.4383359999999996</v>
      </c>
      <c r="F48" s="117">
        <f t="shared" si="2"/>
        <v>6.4383359999999996</v>
      </c>
      <c r="G48" s="112"/>
      <c r="H48" s="118">
        <f t="shared" si="3"/>
        <v>6.2127854153619932E-3</v>
      </c>
      <c r="I48" s="118">
        <f t="shared" si="4"/>
        <v>6.212785415361993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7.6399192999999999</v>
      </c>
      <c r="D49" s="115">
        <f t="shared" si="10"/>
        <v>0.30559677200000002</v>
      </c>
      <c r="E49" s="116">
        <f t="shared" si="7"/>
        <v>7.3343225279999995</v>
      </c>
      <c r="F49" s="117">
        <f t="shared" si="2"/>
        <v>7.3343225279999995</v>
      </c>
      <c r="G49" s="112"/>
      <c r="H49" s="118">
        <f t="shared" si="3"/>
        <v>5.4538097891514148E-3</v>
      </c>
      <c r="I49" s="118">
        <f t="shared" si="4"/>
        <v>5.453809789151415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7.7721710000000002</v>
      </c>
      <c r="D50" s="115">
        <f t="shared" si="10"/>
        <v>0.31088684</v>
      </c>
      <c r="E50" s="116">
        <f t="shared" si="7"/>
        <v>7.4612841599999999</v>
      </c>
      <c r="F50" s="117">
        <f t="shared" si="2"/>
        <v>7.4612841599999999</v>
      </c>
      <c r="G50" s="112"/>
      <c r="H50" s="118">
        <f t="shared" si="3"/>
        <v>5.3610074542449759E-3</v>
      </c>
      <c r="I50" s="118">
        <f t="shared" si="4"/>
        <v>5.3610074542449757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7.8457999999999997</v>
      </c>
      <c r="D51" s="115">
        <f t="shared" si="10"/>
        <v>0.313832</v>
      </c>
      <c r="E51" s="116">
        <f t="shared" si="7"/>
        <v>7.531968</v>
      </c>
      <c r="F51" s="117">
        <f t="shared" si="2"/>
        <v>7.531968</v>
      </c>
      <c r="G51" s="112"/>
      <c r="H51" s="118">
        <f t="shared" si="3"/>
        <v>5.3106970183622593E-3</v>
      </c>
      <c r="I51" s="118">
        <f t="shared" si="4"/>
        <v>5.3106970183622595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8.093</v>
      </c>
      <c r="D52" s="115">
        <f t="shared" si="10"/>
        <v>0.32372000000000001</v>
      </c>
      <c r="E52" s="116">
        <f t="shared" si="7"/>
        <v>7.7692800000000002</v>
      </c>
      <c r="F52" s="117">
        <f t="shared" si="2"/>
        <v>7.7692800000000002</v>
      </c>
      <c r="G52" s="112"/>
      <c r="H52" s="118">
        <f t="shared" si="3"/>
        <v>5.148482227439341E-3</v>
      </c>
      <c r="I52" s="118">
        <f t="shared" si="4"/>
        <v>5.1484822274393407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9.2499000000000002</v>
      </c>
      <c r="D54" s="115">
        <f t="shared" si="10"/>
        <v>0.36999599999999999</v>
      </c>
      <c r="E54" s="116">
        <f t="shared" si="7"/>
        <v>8.8799039999999998</v>
      </c>
      <c r="F54" s="117">
        <f t="shared" si="2"/>
        <v>8.8799039999999998</v>
      </c>
      <c r="G54" s="112"/>
      <c r="H54" s="118">
        <f t="shared" si="3"/>
        <v>4.5045532023769708E-3</v>
      </c>
      <c r="I54" s="118">
        <f t="shared" si="4"/>
        <v>4.5045532023769708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9.4633000000000003</v>
      </c>
      <c r="D55" s="115">
        <f t="shared" si="10"/>
        <v>0.37853200000000004</v>
      </c>
      <c r="E55" s="116">
        <f t="shared" si="7"/>
        <v>9.0847680000000004</v>
      </c>
      <c r="F55" s="117">
        <f t="shared" si="2"/>
        <v>9.0847680000000004</v>
      </c>
      <c r="G55" s="112"/>
      <c r="H55" s="118">
        <f t="shared" si="3"/>
        <v>4.402974297197243E-3</v>
      </c>
      <c r="I55" s="118">
        <f t="shared" si="4"/>
        <v>4.4029742971972432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9.3861000000000008</v>
      </c>
      <c r="D56" s="115">
        <f t="shared" si="10"/>
        <v>0.37544400000000006</v>
      </c>
      <c r="E56" s="116">
        <f t="shared" si="7"/>
        <v>9.0106560000000009</v>
      </c>
      <c r="F56" s="117">
        <f t="shared" si="2"/>
        <v>9.0106560000000009</v>
      </c>
      <c r="G56" s="112"/>
      <c r="H56" s="118">
        <f t="shared" si="3"/>
        <v>4.4391884453251762E-3</v>
      </c>
      <c r="I56" s="118">
        <f t="shared" si="4"/>
        <v>4.4391884453251764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9.8046000000000006</v>
      </c>
      <c r="D57" s="115">
        <f t="shared" si="10"/>
        <v>0.39218400000000003</v>
      </c>
      <c r="E57" s="116">
        <f t="shared" si="7"/>
        <v>9.4124160000000003</v>
      </c>
      <c r="F57" s="117">
        <f t="shared" si="2"/>
        <v>9.4124160000000003</v>
      </c>
      <c r="G57" s="112"/>
      <c r="H57" s="118">
        <f t="shared" si="3"/>
        <v>4.2497059203503162E-3</v>
      </c>
      <c r="I57" s="118">
        <f t="shared" si="4"/>
        <v>4.2497059203503165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10.15</v>
      </c>
      <c r="D58" s="115">
        <f>C58*0.045</f>
        <v>0.45674999999999999</v>
      </c>
      <c r="E58" s="116">
        <f t="shared" si="7"/>
        <v>9.6932500000000008</v>
      </c>
      <c r="F58" s="117">
        <f t="shared" si="2"/>
        <v>9.6932500000000008</v>
      </c>
      <c r="G58" s="112"/>
      <c r="H58" s="118">
        <f t="shared" si="3"/>
        <v>4.6424057978490252E-3</v>
      </c>
      <c r="I58" s="118">
        <f t="shared" si="4"/>
        <v>4.6424057978490252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11.5</v>
      </c>
      <c r="D59" s="115">
        <f t="shared" ref="D59:D69" si="11">C59*0.045</f>
        <v>0.51749999999999996</v>
      </c>
      <c r="E59" s="116">
        <f t="shared" si="7"/>
        <v>10.9825</v>
      </c>
      <c r="F59" s="117">
        <f t="shared" si="2"/>
        <v>10.9825</v>
      </c>
      <c r="G59" s="112"/>
      <c r="H59" s="118">
        <f t="shared" si="3"/>
        <v>4.0974277259276104E-3</v>
      </c>
      <c r="I59" s="118">
        <f t="shared" si="4"/>
        <v>4.0974277259276102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13.582319999999999</v>
      </c>
      <c r="D60" s="115">
        <f t="shared" si="11"/>
        <v>0.61120439999999998</v>
      </c>
      <c r="E60" s="116">
        <f t="shared" si="7"/>
        <v>12.971115599999999</v>
      </c>
      <c r="F60" s="117">
        <f t="shared" si="2"/>
        <v>12.971115599999999</v>
      </c>
      <c r="G60" s="112"/>
      <c r="H60" s="118">
        <f t="shared" si="3"/>
        <v>3.4692467007232664E-3</v>
      </c>
      <c r="I60" s="118">
        <f t="shared" si="4"/>
        <v>3.4692467007232661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14.277799999999999</v>
      </c>
      <c r="D61" s="115">
        <f t="shared" si="11"/>
        <v>0.64250099999999999</v>
      </c>
      <c r="E61" s="116">
        <f t="shared" si="7"/>
        <v>13.635299</v>
      </c>
      <c r="F61" s="117">
        <f t="shared" si="2"/>
        <v>13.635299</v>
      </c>
      <c r="G61" s="112"/>
      <c r="H61" s="118">
        <f t="shared" si="3"/>
        <v>3.300257662116543E-3</v>
      </c>
      <c r="I61" s="118">
        <f t="shared" si="4"/>
        <v>3.3002576621165431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16.301200000000001</v>
      </c>
      <c r="D63" s="115">
        <f t="shared" si="11"/>
        <v>0.73355400000000004</v>
      </c>
      <c r="E63" s="116">
        <f t="shared" si="7"/>
        <v>15.567646000000002</v>
      </c>
      <c r="F63" s="117">
        <f t="shared" si="2"/>
        <v>15.567646000000002</v>
      </c>
      <c r="G63" s="112"/>
      <c r="H63" s="118">
        <f t="shared" si="3"/>
        <v>2.8906104365425539E-3</v>
      </c>
      <c r="I63" s="118">
        <f t="shared" si="4"/>
        <v>2.8906104365425538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16.301102</v>
      </c>
      <c r="D64" s="115">
        <f t="shared" si="11"/>
        <v>0.73354958999999997</v>
      </c>
      <c r="E64" s="116">
        <f t="shared" si="7"/>
        <v>15.567552410000001</v>
      </c>
      <c r="F64" s="117">
        <f t="shared" si="2"/>
        <v>15.567552410000001</v>
      </c>
      <c r="G64" s="112"/>
      <c r="H64" s="118">
        <f t="shared" si="3"/>
        <v>2.8906278144978995E-3</v>
      </c>
      <c r="I64" s="118">
        <f t="shared" si="4"/>
        <v>2.8906278144978996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16.308800000000002</v>
      </c>
      <c r="D65" s="115">
        <f t="shared" si="11"/>
        <v>0.73389599999999999</v>
      </c>
      <c r="E65" s="116">
        <f t="shared" si="7"/>
        <v>15.574904000000002</v>
      </c>
      <c r="F65" s="117">
        <f t="shared" si="2"/>
        <v>15.574904000000002</v>
      </c>
      <c r="G65" s="112"/>
      <c r="H65" s="118">
        <f t="shared" si="3"/>
        <v>2.8892633944966883E-3</v>
      </c>
      <c r="I65" s="118">
        <f t="shared" si="4"/>
        <v>2.8892633944966883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16.308800000000002</v>
      </c>
      <c r="D66" s="115">
        <f t="shared" si="11"/>
        <v>0.73389599999999999</v>
      </c>
      <c r="E66" s="116">
        <f t="shared" si="7"/>
        <v>15.574904000000002</v>
      </c>
      <c r="F66" s="117">
        <f t="shared" si="2"/>
        <v>15.574904000000002</v>
      </c>
      <c r="G66" s="112"/>
      <c r="H66" s="118">
        <f t="shared" si="3"/>
        <v>2.8892633944966883E-3</v>
      </c>
      <c r="I66" s="118">
        <f t="shared" si="4"/>
        <v>2.8892633944966883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17.152699999999999</v>
      </c>
      <c r="D67" s="115">
        <f t="shared" si="11"/>
        <v>0.77187149999999993</v>
      </c>
      <c r="E67" s="116">
        <f t="shared" si="7"/>
        <v>16.3808285</v>
      </c>
      <c r="F67" s="117">
        <f t="shared" ref="F67:F130" si="12">E67</f>
        <v>16.3808285</v>
      </c>
      <c r="G67" s="112"/>
      <c r="H67" s="118">
        <f t="shared" ref="H67:H130" si="13">(1/E67)-(1/C67)</f>
        <v>2.7471137983039184E-3</v>
      </c>
      <c r="I67" s="118">
        <f t="shared" ref="I67:I130" si="14">H67*1000</f>
        <v>2.7471137983039187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17.446642000000001</v>
      </c>
      <c r="D68" s="115">
        <f t="shared" si="11"/>
        <v>0.78509888999999999</v>
      </c>
      <c r="E68" s="116">
        <f t="shared" si="7"/>
        <v>16.66154311</v>
      </c>
      <c r="F68" s="117">
        <f t="shared" si="12"/>
        <v>16.66154311</v>
      </c>
      <c r="G68" s="112"/>
      <c r="H68" s="118">
        <f t="shared" si="13"/>
        <v>2.7008302714165641E-3</v>
      </c>
      <c r="I68" s="118">
        <f t="shared" si="14"/>
        <v>2.7008302714165642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19.658363000000001</v>
      </c>
      <c r="D69" s="115">
        <f t="shared" si="11"/>
        <v>0.88462633499999999</v>
      </c>
      <c r="E69" s="116">
        <f t="shared" si="7"/>
        <v>18.773736665000001</v>
      </c>
      <c r="F69" s="117">
        <f t="shared" si="12"/>
        <v>18.773736665000001</v>
      </c>
      <c r="G69" s="112"/>
      <c r="H69" s="118">
        <f t="shared" si="13"/>
        <v>2.3969655483606425E-3</v>
      </c>
      <c r="I69" s="118">
        <f t="shared" si="14"/>
        <v>2.3969655483606425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21.117000000000001</v>
      </c>
      <c r="D70" s="115">
        <f>C70*0.05</f>
        <v>1.0558500000000002</v>
      </c>
      <c r="E70" s="116">
        <f t="shared" si="7"/>
        <v>20.061150000000001</v>
      </c>
      <c r="F70" s="117">
        <f t="shared" si="12"/>
        <v>20.061150000000001</v>
      </c>
      <c r="G70" s="112"/>
      <c r="H70" s="118">
        <f t="shared" si="13"/>
        <v>2.4923795495273154E-3</v>
      </c>
      <c r="I70" s="118">
        <f t="shared" si="14"/>
        <v>2.4923795495273153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21.490069999999999</v>
      </c>
      <c r="D71" s="115">
        <f t="shared" ref="D71:D134" si="15">C71*0.05</f>
        <v>1.0745035000000001</v>
      </c>
      <c r="E71" s="116">
        <f t="shared" si="7"/>
        <v>20.415566500000001</v>
      </c>
      <c r="F71" s="117">
        <f t="shared" si="12"/>
        <v>20.415566500000001</v>
      </c>
      <c r="G71" s="112"/>
      <c r="H71" s="118">
        <f t="shared" si="13"/>
        <v>2.4491115639627206E-3</v>
      </c>
      <c r="I71" s="118">
        <f t="shared" si="14"/>
        <v>2.4491115639627208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22.826699999999999</v>
      </c>
      <c r="D72" s="115">
        <f t="shared" si="15"/>
        <v>1.141335</v>
      </c>
      <c r="E72" s="116">
        <f t="shared" si="7"/>
        <v>21.685364999999997</v>
      </c>
      <c r="F72" s="117">
        <f t="shared" si="12"/>
        <v>21.685364999999997</v>
      </c>
      <c r="G72" s="112"/>
      <c r="H72" s="118">
        <f t="shared" si="13"/>
        <v>2.3057024864465078E-3</v>
      </c>
      <c r="I72" s="118">
        <f t="shared" si="14"/>
        <v>2.3057024864465077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26.879100000000001</v>
      </c>
      <c r="D74" s="115">
        <f t="shared" si="15"/>
        <v>1.3439550000000002</v>
      </c>
      <c r="E74" s="116">
        <f t="shared" si="7"/>
        <v>25.535145</v>
      </c>
      <c r="F74" s="117">
        <f t="shared" si="12"/>
        <v>25.535145</v>
      </c>
      <c r="G74" s="112"/>
      <c r="H74" s="118">
        <f t="shared" si="13"/>
        <v>1.95808561102747E-3</v>
      </c>
      <c r="I74" s="118">
        <f t="shared" si="14"/>
        <v>1.95808561102747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31.815999999999999</v>
      </c>
      <c r="D75" s="115">
        <f t="shared" si="15"/>
        <v>1.5908</v>
      </c>
      <c r="E75" s="116">
        <f t="shared" si="7"/>
        <v>30.225199999999997</v>
      </c>
      <c r="F75" s="117">
        <f t="shared" si="12"/>
        <v>30.225199999999997</v>
      </c>
      <c r="G75" s="112"/>
      <c r="H75" s="118">
        <f t="shared" si="13"/>
        <v>1.654248772547412E-3</v>
      </c>
      <c r="I75" s="118">
        <f t="shared" si="14"/>
        <v>1.654248772547412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33.369999999999997</v>
      </c>
      <c r="D76" s="115">
        <f t="shared" si="15"/>
        <v>1.6684999999999999</v>
      </c>
      <c r="E76" s="116">
        <f t="shared" si="7"/>
        <v>31.701499999999996</v>
      </c>
      <c r="F76" s="117">
        <f t="shared" si="12"/>
        <v>31.701499999999996</v>
      </c>
      <c r="G76" s="112"/>
      <c r="H76" s="118">
        <f t="shared" si="13"/>
        <v>1.5772124347428404E-3</v>
      </c>
      <c r="I76" s="118">
        <f t="shared" si="14"/>
        <v>1.5772124347428405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36.651237000000002</v>
      </c>
      <c r="D77" s="115">
        <f t="shared" si="15"/>
        <v>1.8325618500000003</v>
      </c>
      <c r="E77" s="116">
        <f t="shared" si="7"/>
        <v>34.818675150000004</v>
      </c>
      <c r="F77" s="117">
        <f t="shared" si="12"/>
        <v>34.818675150000004</v>
      </c>
      <c r="G77" s="112"/>
      <c r="H77" s="118">
        <f t="shared" si="13"/>
        <v>1.4360109850417441E-3</v>
      </c>
      <c r="I77" s="118">
        <f t="shared" si="14"/>
        <v>1.4360109850417442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37.816676999999999</v>
      </c>
      <c r="D78" s="115">
        <f t="shared" si="15"/>
        <v>1.8908338499999999</v>
      </c>
      <c r="E78" s="116">
        <f t="shared" ref="E78:E141" si="16">C78-D78</f>
        <v>35.925843149999999</v>
      </c>
      <c r="F78" s="117">
        <f t="shared" si="12"/>
        <v>35.925843149999999</v>
      </c>
      <c r="G78" s="112"/>
      <c r="H78" s="118">
        <f t="shared" si="13"/>
        <v>1.3917557840253496E-3</v>
      </c>
      <c r="I78" s="118">
        <f t="shared" si="14"/>
        <v>1.3917557840253496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40.043888000000003</v>
      </c>
      <c r="D79" s="115">
        <f t="shared" si="15"/>
        <v>2.0021944</v>
      </c>
      <c r="E79" s="116">
        <f t="shared" si="16"/>
        <v>38.041693600000002</v>
      </c>
      <c r="F79" s="117">
        <f t="shared" si="12"/>
        <v>38.041693600000002</v>
      </c>
      <c r="G79" s="112"/>
      <c r="H79" s="118">
        <f t="shared" si="13"/>
        <v>1.3143473717479315E-3</v>
      </c>
      <c r="I79" s="118">
        <f t="shared" si="14"/>
        <v>1.3143473717479315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40.211216</v>
      </c>
      <c r="D80" s="115">
        <f t="shared" si="15"/>
        <v>2.0105607999999999</v>
      </c>
      <c r="E80" s="116">
        <f t="shared" si="16"/>
        <v>38.2006552</v>
      </c>
      <c r="F80" s="117">
        <f t="shared" si="12"/>
        <v>38.2006552</v>
      </c>
      <c r="G80" s="112"/>
      <c r="H80" s="118">
        <f t="shared" si="13"/>
        <v>1.3088780739027757E-3</v>
      </c>
      <c r="I80" s="118">
        <f t="shared" si="14"/>
        <v>1.3088780739027757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44.6021</v>
      </c>
      <c r="D81" s="115">
        <f t="shared" si="15"/>
        <v>2.230105</v>
      </c>
      <c r="E81" s="116">
        <f t="shared" si="16"/>
        <v>42.371994999999998</v>
      </c>
      <c r="F81" s="117">
        <f t="shared" si="12"/>
        <v>42.371994999999998</v>
      </c>
      <c r="G81" s="112"/>
      <c r="H81" s="118">
        <f t="shared" si="13"/>
        <v>1.180024683756338E-3</v>
      </c>
      <c r="I81" s="118">
        <f t="shared" si="14"/>
        <v>1.180024683756338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49.059803000000002</v>
      </c>
      <c r="D82" s="115">
        <f t="shared" si="15"/>
        <v>2.4529901500000002</v>
      </c>
      <c r="E82" s="116">
        <f t="shared" si="16"/>
        <v>46.606812850000004</v>
      </c>
      <c r="F82" s="117">
        <f t="shared" si="12"/>
        <v>46.606812850000004</v>
      </c>
      <c r="G82" s="112"/>
      <c r="H82" s="118">
        <f t="shared" si="13"/>
        <v>1.0728045309796388E-3</v>
      </c>
      <c r="I82" s="118">
        <f t="shared" si="14"/>
        <v>1.0728045309796388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47.877099999999999</v>
      </c>
      <c r="D83" s="115">
        <f t="shared" si="15"/>
        <v>2.3938549999999998</v>
      </c>
      <c r="E83" s="116">
        <f t="shared" si="16"/>
        <v>45.483244999999997</v>
      </c>
      <c r="F83" s="117">
        <f t="shared" si="12"/>
        <v>45.483244999999997</v>
      </c>
      <c r="G83" s="112"/>
      <c r="H83" s="118">
        <f t="shared" si="13"/>
        <v>1.0993059092419648E-3</v>
      </c>
      <c r="I83" s="118">
        <f t="shared" si="14"/>
        <v>1.0993059092419648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52.283520000000003</v>
      </c>
      <c r="D84" s="115">
        <f t="shared" si="15"/>
        <v>2.6141760000000005</v>
      </c>
      <c r="E84" s="116">
        <f t="shared" si="16"/>
        <v>49.669344000000002</v>
      </c>
      <c r="F84" s="117">
        <f t="shared" si="12"/>
        <v>49.669344000000002</v>
      </c>
      <c r="G84" s="112"/>
      <c r="H84" s="118">
        <f t="shared" si="13"/>
        <v>1.0066571444954063E-3</v>
      </c>
      <c r="I84" s="118">
        <f t="shared" si="14"/>
        <v>1.0066571444954062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53.302399999999999</v>
      </c>
      <c r="D85" s="115">
        <f t="shared" si="15"/>
        <v>2.6651199999999999</v>
      </c>
      <c r="E85" s="116">
        <f t="shared" si="16"/>
        <v>50.637279999999997</v>
      </c>
      <c r="F85" s="117">
        <f t="shared" si="12"/>
        <v>50.637279999999997</v>
      </c>
      <c r="G85" s="112"/>
      <c r="H85" s="118">
        <f t="shared" si="13"/>
        <v>9.8741480585055191E-4</v>
      </c>
      <c r="I85" s="118">
        <f t="shared" si="14"/>
        <v>0.98741480585055186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58.756700000000002</v>
      </c>
      <c r="D86" s="115">
        <f t="shared" si="15"/>
        <v>2.9378350000000002</v>
      </c>
      <c r="E86" s="116">
        <f t="shared" si="16"/>
        <v>55.818865000000002</v>
      </c>
      <c r="F86" s="117">
        <f t="shared" si="12"/>
        <v>55.818865000000002</v>
      </c>
      <c r="G86" s="112"/>
      <c r="H86" s="118">
        <f t="shared" si="13"/>
        <v>8.9575450880271384E-4</v>
      </c>
      <c r="I86" s="118">
        <f t="shared" si="14"/>
        <v>0.8957545088027139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62.963000000000001</v>
      </c>
      <c r="D87" s="115">
        <f t="shared" si="15"/>
        <v>3.1481500000000002</v>
      </c>
      <c r="E87" s="116">
        <f t="shared" si="16"/>
        <v>59.81485</v>
      </c>
      <c r="F87" s="117">
        <f t="shared" si="12"/>
        <v>59.81485</v>
      </c>
      <c r="G87" s="112"/>
      <c r="H87" s="118">
        <f t="shared" si="13"/>
        <v>8.3591282098007327E-4</v>
      </c>
      <c r="I87" s="118">
        <f t="shared" si="14"/>
        <v>0.83591282098007325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63.968563000000003</v>
      </c>
      <c r="D88" s="115">
        <f t="shared" si="15"/>
        <v>3.1984281500000002</v>
      </c>
      <c r="E88" s="116">
        <f t="shared" si="16"/>
        <v>60.770134850000005</v>
      </c>
      <c r="F88" s="117">
        <f t="shared" si="12"/>
        <v>60.770134850000005</v>
      </c>
      <c r="G88" s="112"/>
      <c r="H88" s="118">
        <f t="shared" si="13"/>
        <v>8.227725695099386E-4</v>
      </c>
      <c r="I88" s="118">
        <f t="shared" si="14"/>
        <v>0.8227725695099386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64.28</v>
      </c>
      <c r="D89" s="115">
        <f t="shared" si="15"/>
        <v>3.2140000000000004</v>
      </c>
      <c r="E89" s="116">
        <f t="shared" si="16"/>
        <v>61.066000000000003</v>
      </c>
      <c r="F89" s="117">
        <f t="shared" si="12"/>
        <v>61.066000000000003</v>
      </c>
      <c r="G89" s="112"/>
      <c r="H89" s="118">
        <f t="shared" si="13"/>
        <v>8.1878623129073499E-4</v>
      </c>
      <c r="I89" s="118">
        <f t="shared" si="14"/>
        <v>0.81878623129073502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72.630004999999997</v>
      </c>
      <c r="D90" s="115">
        <f t="shared" si="15"/>
        <v>3.6315002500000002</v>
      </c>
      <c r="E90" s="116">
        <f t="shared" si="16"/>
        <v>68.998504749999995</v>
      </c>
      <c r="F90" s="117">
        <f t="shared" si="12"/>
        <v>68.998504749999995</v>
      </c>
      <c r="G90" s="112"/>
      <c r="H90" s="118">
        <f t="shared" si="13"/>
        <v>7.2465338460830919E-4</v>
      </c>
      <c r="I90" s="118">
        <f t="shared" si="14"/>
        <v>0.72465338460830919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84.904499999999999</v>
      </c>
      <c r="D91" s="115">
        <f t="shared" si="15"/>
        <v>4.2452250000000005</v>
      </c>
      <c r="E91" s="116">
        <f t="shared" si="16"/>
        <v>80.659274999999994</v>
      </c>
      <c r="F91" s="117">
        <f t="shared" si="12"/>
        <v>80.659274999999994</v>
      </c>
      <c r="G91" s="112"/>
      <c r="H91" s="118">
        <f t="shared" si="13"/>
        <v>6.1989151278634899E-4</v>
      </c>
      <c r="I91" s="118">
        <f t="shared" si="14"/>
        <v>0.61989151278634902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79.8</v>
      </c>
      <c r="D92" s="115">
        <f t="shared" si="15"/>
        <v>3.99</v>
      </c>
      <c r="E92" s="116">
        <f t="shared" si="16"/>
        <v>75.81</v>
      </c>
      <c r="F92" s="117">
        <f t="shared" si="12"/>
        <v>75.81</v>
      </c>
      <c r="G92" s="112"/>
      <c r="H92" s="118">
        <f t="shared" si="13"/>
        <v>6.5954359583168289E-4</v>
      </c>
      <c r="I92" s="118">
        <f t="shared" si="14"/>
        <v>0.65954359583168287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87.45</v>
      </c>
      <c r="D93" s="115">
        <f t="shared" si="15"/>
        <v>4.3725000000000005</v>
      </c>
      <c r="E93" s="116">
        <f t="shared" si="16"/>
        <v>83.077500000000001</v>
      </c>
      <c r="F93" s="117">
        <f t="shared" si="12"/>
        <v>83.077500000000001</v>
      </c>
      <c r="G93" s="112"/>
      <c r="H93" s="118">
        <f t="shared" si="13"/>
        <v>6.0184767235412807E-4</v>
      </c>
      <c r="I93" s="118">
        <f t="shared" si="14"/>
        <v>0.60184767235412806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95.965000000000003</v>
      </c>
      <c r="D94" s="115">
        <f t="shared" si="15"/>
        <v>4.7982500000000003</v>
      </c>
      <c r="E94" s="116">
        <f t="shared" si="16"/>
        <v>91.166750000000008</v>
      </c>
      <c r="F94" s="117">
        <f t="shared" si="12"/>
        <v>91.166750000000008</v>
      </c>
      <c r="G94" s="112"/>
      <c r="H94" s="118">
        <f t="shared" si="13"/>
        <v>5.4844556814847428E-4</v>
      </c>
      <c r="I94" s="118">
        <f t="shared" si="14"/>
        <v>0.54844556814847434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95.984999999999999</v>
      </c>
      <c r="D95" s="115">
        <f t="shared" si="15"/>
        <v>4.7992500000000007</v>
      </c>
      <c r="E95" s="116">
        <f t="shared" si="16"/>
        <v>91.185749999999999</v>
      </c>
      <c r="F95" s="117">
        <f t="shared" si="12"/>
        <v>91.185749999999999</v>
      </c>
      <c r="G95" s="112"/>
      <c r="H95" s="118">
        <f t="shared" si="13"/>
        <v>5.4833129079927441E-4</v>
      </c>
      <c r="I95" s="118">
        <f t="shared" si="14"/>
        <v>0.54833129079927445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95.666245000000004</v>
      </c>
      <c r="D96" s="115">
        <f t="shared" si="15"/>
        <v>4.7833122500000007</v>
      </c>
      <c r="E96" s="116">
        <f t="shared" si="16"/>
        <v>90.882932750000009</v>
      </c>
      <c r="F96" s="117">
        <f t="shared" si="12"/>
        <v>90.882932750000009</v>
      </c>
      <c r="G96" s="112"/>
      <c r="H96" s="118">
        <f t="shared" si="13"/>
        <v>5.5015830241239572E-4</v>
      </c>
      <c r="I96" s="118">
        <f t="shared" si="14"/>
        <v>0.55015830241239572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101.902626</v>
      </c>
      <c r="D97" s="115">
        <f t="shared" si="15"/>
        <v>5.0951313000000003</v>
      </c>
      <c r="E97" s="116">
        <f t="shared" si="16"/>
        <v>96.807494699999992</v>
      </c>
      <c r="F97" s="117">
        <f t="shared" si="12"/>
        <v>96.807494699999992</v>
      </c>
      <c r="G97" s="112"/>
      <c r="H97" s="118">
        <f t="shared" si="13"/>
        <v>5.1648893667733883E-4</v>
      </c>
      <c r="I97" s="118">
        <f t="shared" si="14"/>
        <v>0.51648893667733886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103.53255</v>
      </c>
      <c r="D98" s="115">
        <f t="shared" si="15"/>
        <v>5.1766275000000004</v>
      </c>
      <c r="E98" s="116">
        <f t="shared" si="16"/>
        <v>98.355922500000005</v>
      </c>
      <c r="F98" s="117">
        <f t="shared" si="12"/>
        <v>98.355922500000005</v>
      </c>
      <c r="G98" s="112"/>
      <c r="H98" s="118">
        <f t="shared" si="13"/>
        <v>5.0835779614593138E-4</v>
      </c>
      <c r="I98" s="118">
        <f t="shared" si="14"/>
        <v>0.50835779614593135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116.408</v>
      </c>
      <c r="D99" s="115">
        <f t="shared" si="15"/>
        <v>5.8204000000000002</v>
      </c>
      <c r="E99" s="116">
        <f t="shared" si="16"/>
        <v>110.58759999999999</v>
      </c>
      <c r="F99" s="117">
        <f t="shared" si="12"/>
        <v>110.58759999999999</v>
      </c>
      <c r="G99" s="112"/>
      <c r="H99" s="118">
        <f t="shared" si="13"/>
        <v>4.5213025691849713E-4</v>
      </c>
      <c r="I99" s="118">
        <f t="shared" si="14"/>
        <v>0.45213025691849712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123.50001</v>
      </c>
      <c r="D101" s="115">
        <f t="shared" si="15"/>
        <v>6.1750005000000003</v>
      </c>
      <c r="E101" s="116">
        <f t="shared" si="16"/>
        <v>117.32500950000001</v>
      </c>
      <c r="F101" s="117">
        <f t="shared" si="12"/>
        <v>117.32500950000001</v>
      </c>
      <c r="G101" s="112"/>
      <c r="H101" s="118">
        <f t="shared" si="13"/>
        <v>4.2616659664536372E-4</v>
      </c>
      <c r="I101" s="118">
        <f t="shared" si="14"/>
        <v>0.42616659664536372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121.329994</v>
      </c>
      <c r="D102" s="115">
        <f t="shared" si="15"/>
        <v>6.0664997000000005</v>
      </c>
      <c r="E102" s="116">
        <f t="shared" si="16"/>
        <v>115.2634943</v>
      </c>
      <c r="F102" s="117">
        <f t="shared" si="12"/>
        <v>115.2634943</v>
      </c>
      <c r="G102" s="112"/>
      <c r="H102" s="118">
        <f t="shared" si="13"/>
        <v>4.3378868828896841E-4</v>
      </c>
      <c r="I102" s="118">
        <f t="shared" si="14"/>
        <v>0.43378868828896844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129.44999999999999</v>
      </c>
      <c r="D103" s="115">
        <f t="shared" si="15"/>
        <v>6.4725000000000001</v>
      </c>
      <c r="E103" s="116">
        <f t="shared" si="16"/>
        <v>122.97749999999999</v>
      </c>
      <c r="F103" s="117">
        <f t="shared" si="12"/>
        <v>122.97749999999999</v>
      </c>
      <c r="G103" s="112"/>
      <c r="H103" s="118">
        <f t="shared" si="13"/>
        <v>4.0657843914537143E-4</v>
      </c>
      <c r="I103" s="118">
        <f t="shared" si="14"/>
        <v>0.40657843914537145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131.14099999999999</v>
      </c>
      <c r="D104" s="115">
        <f t="shared" si="15"/>
        <v>6.5570500000000003</v>
      </c>
      <c r="E104" s="116">
        <f t="shared" si="16"/>
        <v>124.58394999999999</v>
      </c>
      <c r="F104" s="117">
        <f t="shared" si="12"/>
        <v>124.58394999999999</v>
      </c>
      <c r="G104" s="112"/>
      <c r="H104" s="118">
        <f t="shared" si="13"/>
        <v>4.0133580609701385E-4</v>
      </c>
      <c r="I104" s="118">
        <f t="shared" si="14"/>
        <v>0.40133580609701386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133.98532</v>
      </c>
      <c r="D105" s="115">
        <f t="shared" si="15"/>
        <v>6.6992660000000006</v>
      </c>
      <c r="E105" s="116">
        <f t="shared" si="16"/>
        <v>127.28605400000001</v>
      </c>
      <c r="F105" s="117">
        <f t="shared" si="12"/>
        <v>127.28605400000001</v>
      </c>
      <c r="G105" s="112"/>
      <c r="H105" s="118">
        <f t="shared" si="13"/>
        <v>3.9281601109262144E-4</v>
      </c>
      <c r="I105" s="118">
        <f t="shared" si="14"/>
        <v>0.39281601109262143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153.57599999999999</v>
      </c>
      <c r="D106" s="115">
        <f t="shared" si="15"/>
        <v>7.6787999999999998</v>
      </c>
      <c r="E106" s="116">
        <f t="shared" si="16"/>
        <v>145.8972</v>
      </c>
      <c r="F106" s="117">
        <f t="shared" si="12"/>
        <v>145.8972</v>
      </c>
      <c r="G106" s="112"/>
      <c r="H106" s="118">
        <f t="shared" si="13"/>
        <v>3.4270705674954629E-4</v>
      </c>
      <c r="I106" s="118">
        <f t="shared" si="14"/>
        <v>0.34270705674954627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157.96628000000001</v>
      </c>
      <c r="D107" s="115">
        <f t="shared" si="15"/>
        <v>7.8983140000000009</v>
      </c>
      <c r="E107" s="116">
        <f t="shared" si="16"/>
        <v>150.06796600000001</v>
      </c>
      <c r="F107" s="117">
        <f t="shared" si="12"/>
        <v>150.06796600000001</v>
      </c>
      <c r="G107" s="112"/>
      <c r="H107" s="118">
        <f t="shared" si="13"/>
        <v>3.3318236618200096E-4</v>
      </c>
      <c r="I107" s="118">
        <f t="shared" si="14"/>
        <v>0.33318236618200098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161.761</v>
      </c>
      <c r="D108" s="115">
        <f t="shared" si="15"/>
        <v>8.0880500000000008</v>
      </c>
      <c r="E108" s="116">
        <f t="shared" si="16"/>
        <v>153.67294999999999</v>
      </c>
      <c r="F108" s="117">
        <f t="shared" si="12"/>
        <v>153.67294999999999</v>
      </c>
      <c r="G108" s="112"/>
      <c r="H108" s="118">
        <f t="shared" si="13"/>
        <v>3.253663055209138E-4</v>
      </c>
      <c r="I108" s="118">
        <f t="shared" si="14"/>
        <v>0.32536630552091378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155.51000999999999</v>
      </c>
      <c r="D109" s="115">
        <f t="shared" si="15"/>
        <v>7.7755004999999997</v>
      </c>
      <c r="E109" s="116">
        <f t="shared" si="16"/>
        <v>147.7345095</v>
      </c>
      <c r="F109" s="117">
        <f t="shared" si="12"/>
        <v>147.7345095</v>
      </c>
      <c r="G109" s="112"/>
      <c r="H109" s="118">
        <f t="shared" si="13"/>
        <v>3.3844495892816368E-4</v>
      </c>
      <c r="I109" s="118">
        <f t="shared" si="14"/>
        <v>0.33844495892816367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177.65</v>
      </c>
      <c r="D110" s="115">
        <f t="shared" si="15"/>
        <v>8.8825000000000003</v>
      </c>
      <c r="E110" s="116">
        <f t="shared" si="16"/>
        <v>168.76750000000001</v>
      </c>
      <c r="F110" s="117">
        <f t="shared" si="12"/>
        <v>168.76750000000001</v>
      </c>
      <c r="G110" s="112"/>
      <c r="H110" s="118">
        <f t="shared" si="13"/>
        <v>2.9626557245915255E-4</v>
      </c>
      <c r="I110" s="118">
        <f t="shared" si="14"/>
        <v>0.29626557245915253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173.76025000000001</v>
      </c>
      <c r="D111" s="115">
        <f t="shared" si="15"/>
        <v>8.688012500000001</v>
      </c>
      <c r="E111" s="116">
        <f t="shared" si="16"/>
        <v>165.0722375</v>
      </c>
      <c r="F111" s="117">
        <f t="shared" si="12"/>
        <v>165.0722375</v>
      </c>
      <c r="G111" s="112"/>
      <c r="H111" s="118">
        <f t="shared" si="13"/>
        <v>3.0289769350221648E-4</v>
      </c>
      <c r="I111" s="118">
        <f t="shared" si="14"/>
        <v>0.30289769350221646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209.49377000000001</v>
      </c>
      <c r="D112" s="115">
        <f t="shared" si="15"/>
        <v>10.474688500000001</v>
      </c>
      <c r="E112" s="116">
        <f t="shared" si="16"/>
        <v>199.0190815</v>
      </c>
      <c r="F112" s="117">
        <f t="shared" si="12"/>
        <v>199.0190815</v>
      </c>
      <c r="G112" s="112"/>
      <c r="H112" s="118">
        <f t="shared" si="13"/>
        <v>2.5123219152229856E-4</v>
      </c>
      <c r="I112" s="118">
        <f t="shared" si="14"/>
        <v>0.25123219152229859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277.73</v>
      </c>
      <c r="D113" s="115">
        <f t="shared" si="15"/>
        <v>13.886500000000002</v>
      </c>
      <c r="E113" s="116">
        <f t="shared" si="16"/>
        <v>263.84350000000001</v>
      </c>
      <c r="F113" s="117">
        <f t="shared" si="12"/>
        <v>263.84350000000001</v>
      </c>
      <c r="G113" s="112"/>
      <c r="H113" s="118">
        <f t="shared" si="13"/>
        <v>1.8950627929056451E-4</v>
      </c>
      <c r="I113" s="118">
        <f t="shared" si="14"/>
        <v>0.18950627929056452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317.55002000000002</v>
      </c>
      <c r="D114" s="115">
        <f t="shared" si="15"/>
        <v>15.877501000000002</v>
      </c>
      <c r="E114" s="116">
        <f t="shared" si="16"/>
        <v>301.67251900000002</v>
      </c>
      <c r="F114" s="117">
        <f t="shared" si="12"/>
        <v>301.67251900000002</v>
      </c>
      <c r="G114" s="112"/>
      <c r="H114" s="118">
        <f t="shared" si="13"/>
        <v>1.6574264094635673E-4</v>
      </c>
      <c r="I114" s="118">
        <f t="shared" si="14"/>
        <v>0.16574264094635671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332.43918000000002</v>
      </c>
      <c r="D115" s="115">
        <f t="shared" si="15"/>
        <v>16.621959</v>
      </c>
      <c r="E115" s="116">
        <f t="shared" si="16"/>
        <v>315.81722100000002</v>
      </c>
      <c r="F115" s="117">
        <f t="shared" si="12"/>
        <v>315.81722100000002</v>
      </c>
      <c r="G115" s="112"/>
      <c r="H115" s="118">
        <f t="shared" si="13"/>
        <v>1.5831942235980823E-4</v>
      </c>
      <c r="I115" s="118">
        <f t="shared" si="14"/>
        <v>0.15831942235980823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363.65841999999998</v>
      </c>
      <c r="D116" s="115">
        <f t="shared" si="15"/>
        <v>18.182921</v>
      </c>
      <c r="E116" s="116">
        <f t="shared" si="16"/>
        <v>345.47549899999996</v>
      </c>
      <c r="F116" s="117">
        <f t="shared" si="12"/>
        <v>345.47549899999996</v>
      </c>
      <c r="G116" s="112"/>
      <c r="H116" s="118">
        <f t="shared" si="13"/>
        <v>1.447280636245646E-4</v>
      </c>
      <c r="I116" s="118">
        <f t="shared" si="14"/>
        <v>0.14472806362456461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426.83269999999999</v>
      </c>
      <c r="D117" s="115">
        <f t="shared" si="15"/>
        <v>21.341635</v>
      </c>
      <c r="E117" s="116">
        <f t="shared" si="16"/>
        <v>405.49106499999999</v>
      </c>
      <c r="F117" s="117">
        <f t="shared" si="12"/>
        <v>405.49106499999999</v>
      </c>
      <c r="G117" s="112"/>
      <c r="H117" s="118">
        <f t="shared" si="13"/>
        <v>1.2330727928616626E-4</v>
      </c>
      <c r="I117" s="118">
        <f t="shared" si="14"/>
        <v>0.12330727928616626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450.2</v>
      </c>
      <c r="D119" s="115">
        <f t="shared" si="15"/>
        <v>22.51</v>
      </c>
      <c r="E119" s="116">
        <f t="shared" si="16"/>
        <v>427.69</v>
      </c>
      <c r="F119" s="117">
        <f t="shared" si="12"/>
        <v>427.69</v>
      </c>
      <c r="G119" s="112"/>
      <c r="H119" s="118">
        <f t="shared" si="13"/>
        <v>1.1690710561387948E-4</v>
      </c>
      <c r="I119" s="118">
        <f t="shared" si="14"/>
        <v>0.11690710561387949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447.20062000000001</v>
      </c>
      <c r="D120" s="115">
        <f t="shared" si="15"/>
        <v>22.360031000000003</v>
      </c>
      <c r="E120" s="116">
        <f t="shared" si="16"/>
        <v>424.84058900000002</v>
      </c>
      <c r="F120" s="117">
        <f t="shared" si="12"/>
        <v>424.84058900000002</v>
      </c>
      <c r="G120" s="112"/>
      <c r="H120" s="118">
        <f t="shared" si="13"/>
        <v>1.1769120299378894E-4</v>
      </c>
      <c r="I120" s="118">
        <f t="shared" si="14"/>
        <v>0.11769120299378893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572.35730000000001</v>
      </c>
      <c r="D121" s="115">
        <f t="shared" si="15"/>
        <v>28.617865000000002</v>
      </c>
      <c r="E121" s="116">
        <f t="shared" si="16"/>
        <v>543.73943499999996</v>
      </c>
      <c r="F121" s="117">
        <f t="shared" si="12"/>
        <v>543.73943499999996</v>
      </c>
      <c r="G121" s="112"/>
      <c r="H121" s="118">
        <f t="shared" si="13"/>
        <v>9.1955809679318285E-5</v>
      </c>
      <c r="I121" s="118">
        <f t="shared" si="14"/>
        <v>9.1955809679318282E-2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569.11030000000005</v>
      </c>
      <c r="D122" s="115">
        <f t="shared" si="15"/>
        <v>28.455515000000005</v>
      </c>
      <c r="E122" s="116">
        <f t="shared" si="16"/>
        <v>540.65478500000006</v>
      </c>
      <c r="F122" s="117">
        <f t="shared" si="12"/>
        <v>540.65478500000006</v>
      </c>
      <c r="G122" s="112"/>
      <c r="H122" s="118">
        <f t="shared" si="13"/>
        <v>9.2480454047955954E-5</v>
      </c>
      <c r="I122" s="118">
        <f t="shared" si="14"/>
        <v>9.2480454047955948E-2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569.11030000000005</v>
      </c>
      <c r="D123" s="115">
        <f t="shared" si="15"/>
        <v>28.455515000000005</v>
      </c>
      <c r="E123" s="116">
        <f t="shared" si="16"/>
        <v>540.65478500000006</v>
      </c>
      <c r="F123" s="117">
        <f t="shared" si="12"/>
        <v>540.65478500000006</v>
      </c>
      <c r="G123" s="112"/>
      <c r="H123" s="118">
        <f t="shared" si="13"/>
        <v>9.2480454047955954E-5</v>
      </c>
      <c r="I123" s="118">
        <f t="shared" si="14"/>
        <v>9.2480454047955948E-2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846.51310000000001</v>
      </c>
      <c r="D124" s="115">
        <f t="shared" si="15"/>
        <v>42.325655000000005</v>
      </c>
      <c r="E124" s="116">
        <f t="shared" si="16"/>
        <v>804.18744500000003</v>
      </c>
      <c r="F124" s="117">
        <f t="shared" si="12"/>
        <v>804.18744500000003</v>
      </c>
      <c r="G124" s="112"/>
      <c r="H124" s="118">
        <f t="shared" si="13"/>
        <v>6.2174559315583341E-5</v>
      </c>
      <c r="I124" s="118">
        <f t="shared" si="14"/>
        <v>6.2174559315583341E-2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920.89557000000002</v>
      </c>
      <c r="D125" s="115">
        <f t="shared" si="15"/>
        <v>46.044778500000007</v>
      </c>
      <c r="E125" s="116">
        <f t="shared" si="16"/>
        <v>874.85079150000001</v>
      </c>
      <c r="F125" s="117">
        <f t="shared" si="12"/>
        <v>874.85079150000001</v>
      </c>
      <c r="G125" s="112"/>
      <c r="H125" s="118">
        <f t="shared" si="13"/>
        <v>5.7152603033336791E-5</v>
      </c>
      <c r="I125" s="118">
        <f t="shared" si="14"/>
        <v>5.7152603033336788E-2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959.17003999999997</v>
      </c>
      <c r="D126" s="115">
        <f t="shared" si="15"/>
        <v>47.958502000000003</v>
      </c>
      <c r="E126" s="116">
        <f t="shared" si="16"/>
        <v>911.21153800000002</v>
      </c>
      <c r="F126" s="117">
        <f t="shared" si="12"/>
        <v>911.21153800000002</v>
      </c>
      <c r="G126" s="112"/>
      <c r="H126" s="118">
        <f t="shared" si="13"/>
        <v>5.4872000534304018E-5</v>
      </c>
      <c r="I126" s="118">
        <f t="shared" si="14"/>
        <v>5.4872000534304022E-2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1310</v>
      </c>
      <c r="D127" s="115">
        <f>C127*0.05</f>
        <v>65.5</v>
      </c>
      <c r="E127" s="116">
        <f t="shared" si="16"/>
        <v>1244.5</v>
      </c>
      <c r="F127" s="117">
        <f t="shared" si="12"/>
        <v>1244.5</v>
      </c>
      <c r="G127" s="112"/>
      <c r="H127" s="118">
        <f t="shared" si="13"/>
        <v>4.0176777822418619E-5</v>
      </c>
      <c r="I127" s="118">
        <f t="shared" si="14"/>
        <v>4.0176777822418616E-2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1479.3</v>
      </c>
      <c r="D128" s="115">
        <f t="shared" si="15"/>
        <v>73.965000000000003</v>
      </c>
      <c r="E128" s="116">
        <f t="shared" si="16"/>
        <v>1405.335</v>
      </c>
      <c r="F128" s="117">
        <f t="shared" si="12"/>
        <v>1405.335</v>
      </c>
      <c r="G128" s="112"/>
      <c r="H128" s="118">
        <f t="shared" si="13"/>
        <v>3.5578705433224073E-5</v>
      </c>
      <c r="I128" s="118">
        <f t="shared" si="14"/>
        <v>3.557870543322407E-2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1361.443</v>
      </c>
      <c r="D129" s="115">
        <f t="shared" si="15"/>
        <v>68.072150000000008</v>
      </c>
      <c r="E129" s="116">
        <f t="shared" si="16"/>
        <v>1293.37085</v>
      </c>
      <c r="F129" s="117">
        <f t="shared" si="12"/>
        <v>1293.37085</v>
      </c>
      <c r="G129" s="112"/>
      <c r="H129" s="118">
        <f t="shared" si="13"/>
        <v>3.8658672414025727E-5</v>
      </c>
      <c r="I129" s="118">
        <f t="shared" si="14"/>
        <v>3.8658672414025728E-2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1510</v>
      </c>
      <c r="D130" s="115">
        <f t="shared" si="15"/>
        <v>75.5</v>
      </c>
      <c r="E130" s="116">
        <f t="shared" si="16"/>
        <v>1434.5</v>
      </c>
      <c r="F130" s="117">
        <f t="shared" si="12"/>
        <v>1434.5</v>
      </c>
      <c r="G130" s="112"/>
      <c r="H130" s="118">
        <f t="shared" si="13"/>
        <v>3.4855350296270483E-5</v>
      </c>
      <c r="I130" s="118">
        <f t="shared" si="14"/>
        <v>3.4855350296270481E-2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1736.4438</v>
      </c>
      <c r="D132" s="115">
        <f t="shared" si="15"/>
        <v>86.822190000000006</v>
      </c>
      <c r="E132" s="116">
        <f t="shared" si="16"/>
        <v>1649.6216099999999</v>
      </c>
      <c r="F132" s="117">
        <f t="shared" si="17"/>
        <v>1649.6216099999999</v>
      </c>
      <c r="G132" s="112"/>
      <c r="H132" s="118">
        <f t="shared" si="18"/>
        <v>3.0309981208357251E-5</v>
      </c>
      <c r="I132" s="118">
        <f t="shared" si="19"/>
        <v>3.0309981208357251E-2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2313.9463000000001</v>
      </c>
      <c r="D133" s="115">
        <f t="shared" si="15"/>
        <v>115.697315</v>
      </c>
      <c r="E133" s="116">
        <f t="shared" si="16"/>
        <v>2198.2489850000002</v>
      </c>
      <c r="F133" s="117">
        <f t="shared" si="17"/>
        <v>2198.2489850000002</v>
      </c>
      <c r="G133" s="112"/>
      <c r="H133" s="118">
        <f t="shared" si="18"/>
        <v>2.2745376133996033E-5</v>
      </c>
      <c r="I133" s="118">
        <f t="shared" si="19"/>
        <v>2.2745376133996034E-2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2660</v>
      </c>
      <c r="D134" s="115">
        <f t="shared" si="15"/>
        <v>133</v>
      </c>
      <c r="E134" s="116">
        <f t="shared" si="16"/>
        <v>2527</v>
      </c>
      <c r="F134" s="117">
        <f t="shared" si="17"/>
        <v>2527</v>
      </c>
      <c r="G134" s="112"/>
      <c r="H134" s="118">
        <f t="shared" si="18"/>
        <v>1.9786307874950513E-5</v>
      </c>
      <c r="I134" s="118">
        <f t="shared" si="19"/>
        <v>1.9786307874950511E-2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3000.7375000000002</v>
      </c>
      <c r="D135" s="115">
        <f t="shared" ref="D135:D149" si="20">C135*0.05</f>
        <v>150.03687500000001</v>
      </c>
      <c r="E135" s="116">
        <f t="shared" si="16"/>
        <v>2850.7006250000004</v>
      </c>
      <c r="F135" s="117">
        <f t="shared" si="17"/>
        <v>2850.7006250000004</v>
      </c>
      <c r="G135" s="112"/>
      <c r="H135" s="118">
        <f t="shared" si="18"/>
        <v>1.7539547843611197E-5</v>
      </c>
      <c r="I135" s="118">
        <f t="shared" si="19"/>
        <v>1.7539547843611197E-2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3100.45</v>
      </c>
      <c r="D136" s="115">
        <f t="shared" si="20"/>
        <v>155.02250000000001</v>
      </c>
      <c r="E136" s="116">
        <f t="shared" si="16"/>
        <v>2945.4274999999998</v>
      </c>
      <c r="F136" s="117">
        <f t="shared" si="17"/>
        <v>2945.4274999999998</v>
      </c>
      <c r="G136" s="112"/>
      <c r="H136" s="118">
        <f t="shared" si="18"/>
        <v>1.6975464512367067E-5</v>
      </c>
      <c r="I136" s="118">
        <f t="shared" si="19"/>
        <v>1.6975464512367068E-2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3601.9998000000001</v>
      </c>
      <c r="D137" s="115">
        <f t="shared" si="20"/>
        <v>180.09999000000002</v>
      </c>
      <c r="E137" s="116">
        <f t="shared" si="16"/>
        <v>3421.8998099999999</v>
      </c>
      <c r="F137" s="117">
        <f t="shared" si="17"/>
        <v>3421.8998099999999</v>
      </c>
      <c r="G137" s="112"/>
      <c r="H137" s="118">
        <f t="shared" si="18"/>
        <v>1.4611766204808896E-5</v>
      </c>
      <c r="I137" s="118">
        <f t="shared" si="19"/>
        <v>1.4611766204808896E-2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3919.9101999999998</v>
      </c>
      <c r="D139" s="115">
        <f t="shared" si="20"/>
        <v>195.99551</v>
      </c>
      <c r="E139" s="116">
        <f t="shared" si="16"/>
        <v>3723.9146899999996</v>
      </c>
      <c r="F139" s="117">
        <f t="shared" si="17"/>
        <v>3723.9146899999996</v>
      </c>
      <c r="G139" s="112"/>
      <c r="H139" s="118">
        <f t="shared" si="18"/>
        <v>1.3426730782600154E-5</v>
      </c>
      <c r="I139" s="118">
        <f t="shared" si="19"/>
        <v>1.3426730782600154E-2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4058.2573000000002</v>
      </c>
      <c r="D140" s="115">
        <f t="shared" si="20"/>
        <v>202.91286500000001</v>
      </c>
      <c r="E140" s="116">
        <f t="shared" si="16"/>
        <v>3855.344435</v>
      </c>
      <c r="F140" s="117">
        <f t="shared" si="17"/>
        <v>3855.344435</v>
      </c>
      <c r="G140" s="112"/>
      <c r="H140" s="118">
        <f t="shared" si="18"/>
        <v>1.2969009862279712E-5</v>
      </c>
      <c r="I140" s="118">
        <f t="shared" si="19"/>
        <v>1.2969009862279711E-2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4366.8994000000002</v>
      </c>
      <c r="D141" s="115">
        <f t="shared" si="20"/>
        <v>218.34497000000002</v>
      </c>
      <c r="E141" s="116">
        <f t="shared" si="16"/>
        <v>4148.5544300000001</v>
      </c>
      <c r="F141" s="117">
        <f t="shared" si="17"/>
        <v>4148.5544300000001</v>
      </c>
      <c r="G141" s="112"/>
      <c r="H141" s="118">
        <f t="shared" si="18"/>
        <v>1.2052390981887138E-5</v>
      </c>
      <c r="I141" s="118">
        <f t="shared" si="19"/>
        <v>1.2052390981887137E-2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5668.9790000000003</v>
      </c>
      <c r="D142" s="115">
        <f t="shared" si="20"/>
        <v>283.44895000000002</v>
      </c>
      <c r="E142" s="116">
        <f t="shared" ref="E142:E150" si="21">C142-D142</f>
        <v>5385.5300500000003</v>
      </c>
      <c r="F142" s="117">
        <f t="shared" si="17"/>
        <v>5385.5300500000003</v>
      </c>
      <c r="G142" s="112"/>
      <c r="H142" s="118">
        <f t="shared" si="18"/>
        <v>9.2841372224819409E-6</v>
      </c>
      <c r="I142" s="118">
        <f t="shared" si="19"/>
        <v>9.2841372224819405E-3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5935</v>
      </c>
      <c r="D143" s="115">
        <f t="shared" si="20"/>
        <v>296.75</v>
      </c>
      <c r="E143" s="116">
        <f t="shared" si="21"/>
        <v>5638.25</v>
      </c>
      <c r="F143" s="117">
        <f t="shared" si="17"/>
        <v>5638.25</v>
      </c>
      <c r="G143" s="112"/>
      <c r="H143" s="118">
        <f t="shared" si="18"/>
        <v>8.8679998226400122E-6</v>
      </c>
      <c r="I143" s="118">
        <f t="shared" si="19"/>
        <v>8.8679998226400131E-3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8794.7330000000002</v>
      </c>
      <c r="D144" s="115">
        <f t="shared" si="20"/>
        <v>439.73665000000005</v>
      </c>
      <c r="E144" s="116">
        <f t="shared" si="21"/>
        <v>8354.9963499999994</v>
      </c>
      <c r="F144" s="117">
        <f t="shared" si="17"/>
        <v>8354.9963499999994</v>
      </c>
      <c r="G144" s="112"/>
      <c r="H144" s="118">
        <f t="shared" si="18"/>
        <v>5.9844430692061366E-6</v>
      </c>
      <c r="I144" s="118">
        <f t="shared" si="19"/>
        <v>5.9844430692061364E-3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11797.46</v>
      </c>
      <c r="D145" s="115">
        <f t="shared" si="20"/>
        <v>589.87299999999993</v>
      </c>
      <c r="E145" s="116">
        <f t="shared" si="21"/>
        <v>11207.587</v>
      </c>
      <c r="F145" s="117">
        <f t="shared" si="17"/>
        <v>11207.587</v>
      </c>
      <c r="G145" s="112"/>
      <c r="H145" s="118">
        <f t="shared" si="18"/>
        <v>4.461263606519395E-6</v>
      </c>
      <c r="I145" s="118">
        <f t="shared" si="19"/>
        <v>4.4612636065193946E-3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17750</v>
      </c>
      <c r="D146" s="115">
        <f t="shared" si="20"/>
        <v>887.5</v>
      </c>
      <c r="E146" s="116">
        <f t="shared" si="21"/>
        <v>16862.5</v>
      </c>
      <c r="F146" s="117">
        <f t="shared" si="17"/>
        <v>16862.5</v>
      </c>
      <c r="G146" s="112"/>
      <c r="H146" s="118">
        <f t="shared" si="18"/>
        <v>2.9651593773165298E-6</v>
      </c>
      <c r="I146" s="118">
        <f t="shared" si="19"/>
        <v>2.9651593773165298E-3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22554.798999999999</v>
      </c>
      <c r="D147" s="115">
        <f t="shared" si="20"/>
        <v>1127.7399499999999</v>
      </c>
      <c r="E147" s="116">
        <f t="shared" si="21"/>
        <v>21427.05905</v>
      </c>
      <c r="F147" s="117">
        <f t="shared" si="17"/>
        <v>21427.05905</v>
      </c>
      <c r="G147" s="112"/>
      <c r="H147" s="118">
        <f t="shared" si="18"/>
        <v>2.3334980261791881E-6</v>
      </c>
      <c r="I147" s="118">
        <f t="shared" si="19"/>
        <v>2.333498026179188E-3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26005</v>
      </c>
      <c r="D148" s="115">
        <f t="shared" si="20"/>
        <v>1300.25</v>
      </c>
      <c r="E148" s="116">
        <f t="shared" si="21"/>
        <v>24704.75</v>
      </c>
      <c r="F148" s="117">
        <f t="shared" si="17"/>
        <v>24704.75</v>
      </c>
      <c r="G148" s="112"/>
      <c r="H148" s="118">
        <f t="shared" si="18"/>
        <v>2.0239022859976303E-6</v>
      </c>
      <c r="I148" s="118">
        <f t="shared" si="19"/>
        <v>2.0239022859976303E-3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6.7104520000000001</v>
      </c>
      <c r="D150" s="115">
        <f>C150*0.03</f>
        <v>0.20131356</v>
      </c>
      <c r="E150" s="116">
        <f t="shared" si="21"/>
        <v>6.5091384400000001</v>
      </c>
      <c r="F150" s="117">
        <f t="shared" si="17"/>
        <v>6.5091384400000001</v>
      </c>
      <c r="G150" s="112"/>
      <c r="H150" s="118">
        <f t="shared" si="18"/>
        <v>4.608904892181076E-3</v>
      </c>
      <c r="I150" s="118">
        <f t="shared" si="19"/>
        <v>4.6089048921810765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2026-09-17T07:36:58Z</dcterms:created>
  <dcterms:modified xsi:type="dcterms:W3CDTF">2026-09-17T07:48:52Z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2026-09-17T07:40:40Z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fb317dbb-eae9-46ac-bdac-358d0753fde9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