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1D2B9A6A-A53D-4EBC-BA92-0D843B157A2F}" xr6:coauthVersionLast="47" xr6:coauthVersionMax="47" xr10:uidLastSave="{00000000-0000-0000-0000-000000000000}"/>
  <bookViews>
    <workbookView xWindow="-38520" yWindow="-120" windowWidth="38640" windowHeight="21120" activeTab="1" xr2:uid="{A9D09C53-4DCC-4BAD-8566-A92FA6AFF69C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D68" i="2" s="1"/>
  <c r="E68" i="2" s="1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D52" i="2"/>
  <c r="C52" i="2"/>
  <c r="E52" i="2" s="1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D35" i="2"/>
  <c r="E35" i="2" s="1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D2" i="2"/>
  <c r="E2" i="2" s="1"/>
  <c r="C2" i="2"/>
  <c r="L1" i="2"/>
  <c r="K56" i="1"/>
  <c r="G43" i="1"/>
  <c r="G41" i="1"/>
  <c r="G39" i="1"/>
  <c r="P37" i="1"/>
  <c r="K37" i="1"/>
  <c r="B37" i="1" s="1"/>
  <c r="J37" i="1"/>
  <c r="H37" i="1"/>
  <c r="G37" i="1"/>
  <c r="K35" i="1"/>
  <c r="B35" i="1" s="1"/>
  <c r="G35" i="1"/>
  <c r="X34" i="1"/>
  <c r="G33" i="1"/>
  <c r="G31" i="1"/>
  <c r="G29" i="1"/>
  <c r="X28" i="1"/>
  <c r="G27" i="1"/>
  <c r="G25" i="1"/>
  <c r="Y24" i="1"/>
  <c r="C23" i="1"/>
  <c r="B23" i="1"/>
  <c r="B16" i="1"/>
  <c r="D150" i="2" l="1"/>
  <c r="E150" i="2" s="1"/>
  <c r="D149" i="2"/>
  <c r="E149" i="2"/>
  <c r="D148" i="2"/>
  <c r="E148" i="2" s="1"/>
  <c r="D147" i="2"/>
  <c r="E147" i="2" s="1"/>
  <c r="D146" i="2"/>
  <c r="E146" i="2" s="1"/>
  <c r="D145" i="2"/>
  <c r="E145" i="2" s="1"/>
  <c r="D144" i="2"/>
  <c r="E144" i="2" s="1"/>
  <c r="D143" i="2"/>
  <c r="E143" i="2" s="1"/>
  <c r="D142" i="2"/>
  <c r="E142" i="2" s="1"/>
  <c r="D141" i="2"/>
  <c r="E141" i="2"/>
  <c r="D140" i="2"/>
  <c r="E140" i="2" s="1"/>
  <c r="D139" i="2"/>
  <c r="E139" i="2"/>
  <c r="D138" i="2"/>
  <c r="E138" i="2"/>
  <c r="D137" i="2"/>
  <c r="E137" i="2"/>
  <c r="D136" i="2"/>
  <c r="E136" i="2" s="1"/>
  <c r="D135" i="2"/>
  <c r="E135" i="2" s="1"/>
  <c r="D134" i="2"/>
  <c r="E134" i="2" s="1"/>
  <c r="D133" i="2"/>
  <c r="E133" i="2" s="1"/>
  <c r="D132" i="2"/>
  <c r="E132" i="2" s="1"/>
  <c r="D131" i="2"/>
  <c r="E131" i="2" s="1"/>
  <c r="D130" i="2"/>
  <c r="E130" i="2" s="1"/>
  <c r="D129" i="2"/>
  <c r="E129" i="2" s="1"/>
  <c r="D128" i="2"/>
  <c r="E128" i="2"/>
  <c r="D127" i="2"/>
  <c r="E127" i="2" s="1"/>
  <c r="D126" i="2"/>
  <c r="E126" i="2"/>
  <c r="D125" i="2"/>
  <c r="E125" i="2" s="1"/>
  <c r="D124" i="2"/>
  <c r="E124" i="2"/>
  <c r="D123" i="2"/>
  <c r="E123" i="2" s="1"/>
  <c r="D122" i="2"/>
  <c r="E122" i="2" s="1"/>
  <c r="D121" i="2"/>
  <c r="E121" i="2" s="1"/>
  <c r="D120" i="2"/>
  <c r="E120" i="2" s="1"/>
  <c r="D119" i="2"/>
  <c r="E119" i="2" s="1"/>
  <c r="D118" i="2"/>
  <c r="E118" i="2" s="1"/>
  <c r="D117" i="2"/>
  <c r="E117" i="2" s="1"/>
  <c r="D116" i="2"/>
  <c r="E116" i="2" s="1"/>
  <c r="D115" i="2"/>
  <c r="E115" i="2" s="1"/>
  <c r="D114" i="2"/>
  <c r="E114" i="2"/>
  <c r="D113" i="2"/>
  <c r="E113" i="2"/>
  <c r="D112" i="2"/>
  <c r="E112" i="2" s="1"/>
  <c r="D111" i="2"/>
  <c r="E111" i="2" s="1"/>
  <c r="D110" i="2"/>
  <c r="E110" i="2" s="1"/>
  <c r="D109" i="2"/>
  <c r="E109" i="2" s="1"/>
  <c r="D108" i="2"/>
  <c r="E108" i="2"/>
  <c r="D107" i="2"/>
  <c r="E107" i="2"/>
  <c r="D106" i="2"/>
  <c r="E106" i="2" s="1"/>
  <c r="D105" i="2"/>
  <c r="E105" i="2"/>
  <c r="D104" i="2"/>
  <c r="E104" i="2" s="1"/>
  <c r="D103" i="2"/>
  <c r="E103" i="2" s="1"/>
  <c r="D102" i="2"/>
  <c r="E102" i="2"/>
  <c r="D101" i="2"/>
  <c r="E101" i="2" s="1"/>
  <c r="D100" i="2"/>
  <c r="E100" i="2" s="1"/>
  <c r="D99" i="2"/>
  <c r="E99" i="2" s="1"/>
  <c r="D98" i="2"/>
  <c r="E98" i="2" s="1"/>
  <c r="D97" i="2"/>
  <c r="E97" i="2"/>
  <c r="D96" i="2"/>
  <c r="E96" i="2" s="1"/>
  <c r="D95" i="2"/>
  <c r="E95" i="2" s="1"/>
  <c r="D94" i="2"/>
  <c r="E94" i="2" s="1"/>
  <c r="D93" i="2"/>
  <c r="E93" i="2" s="1"/>
  <c r="D92" i="2"/>
  <c r="E92" i="2" s="1"/>
  <c r="D91" i="2"/>
  <c r="E91" i="2" s="1"/>
  <c r="D90" i="2"/>
  <c r="E90" i="2" s="1"/>
  <c r="D89" i="2"/>
  <c r="E89" i="2"/>
  <c r="D88" i="2"/>
  <c r="E88" i="2"/>
  <c r="D87" i="2"/>
  <c r="E87" i="2"/>
  <c r="D86" i="2"/>
  <c r="E86" i="2"/>
  <c r="E85" i="2"/>
  <c r="D85" i="2"/>
  <c r="D84" i="2"/>
  <c r="E84" i="2" s="1"/>
  <c r="D83" i="2"/>
  <c r="E83" i="2"/>
  <c r="D82" i="2"/>
  <c r="E82" i="2" s="1"/>
  <c r="D81" i="2"/>
  <c r="E81" i="2"/>
  <c r="D80" i="2"/>
  <c r="E80" i="2"/>
  <c r="D79" i="2"/>
  <c r="E79" i="2"/>
  <c r="D78" i="2"/>
  <c r="E78" i="2"/>
  <c r="D77" i="2"/>
  <c r="E77" i="2"/>
  <c r="D76" i="2"/>
  <c r="E76" i="2" s="1"/>
  <c r="D75" i="2"/>
  <c r="E75" i="2" s="1"/>
  <c r="D74" i="2"/>
  <c r="E74" i="2" s="1"/>
  <c r="D73" i="2"/>
  <c r="E73" i="2" s="1"/>
  <c r="D72" i="2"/>
  <c r="E72" i="2" s="1"/>
  <c r="D71" i="2"/>
  <c r="E71" i="2"/>
  <c r="D70" i="2"/>
  <c r="E70" i="2" s="1"/>
  <c r="D69" i="2"/>
  <c r="E69" i="2" s="1"/>
  <c r="F68" i="2"/>
  <c r="H68" i="2"/>
  <c r="I68" i="2" s="1"/>
  <c r="D67" i="2"/>
  <c r="E67" i="2" s="1"/>
  <c r="D66" i="2"/>
  <c r="E66" i="2" s="1"/>
  <c r="D65" i="2"/>
  <c r="E65" i="2"/>
  <c r="D64" i="2"/>
  <c r="E64" i="2"/>
  <c r="D63" i="2"/>
  <c r="E63" i="2" s="1"/>
  <c r="D62" i="2"/>
  <c r="E62" i="2" s="1"/>
  <c r="D61" i="2"/>
  <c r="E61" i="2"/>
  <c r="D60" i="2"/>
  <c r="E60" i="2"/>
  <c r="D59" i="2"/>
  <c r="E59" i="2" s="1"/>
  <c r="D58" i="2"/>
  <c r="E58" i="2" s="1"/>
  <c r="D57" i="2"/>
  <c r="E57" i="2"/>
  <c r="D56" i="2"/>
  <c r="E56" i="2"/>
  <c r="D55" i="2"/>
  <c r="E55" i="2"/>
  <c r="D54" i="2"/>
  <c r="E54" i="2" s="1"/>
  <c r="D53" i="2"/>
  <c r="E53" i="2" s="1"/>
  <c r="H52" i="2"/>
  <c r="I52" i="2" s="1"/>
  <c r="F52" i="2"/>
  <c r="D51" i="2"/>
  <c r="E51" i="2" s="1"/>
  <c r="D50" i="2"/>
  <c r="E50" i="2"/>
  <c r="D49" i="2"/>
  <c r="E49" i="2" s="1"/>
  <c r="D48" i="2"/>
  <c r="E48" i="2"/>
  <c r="D47" i="2"/>
  <c r="E47" i="2" s="1"/>
  <c r="D46" i="2"/>
  <c r="E46" i="2" s="1"/>
  <c r="D45" i="2"/>
  <c r="E45" i="2"/>
  <c r="D44" i="2"/>
  <c r="E44" i="2"/>
  <c r="D43" i="2"/>
  <c r="E43" i="2" s="1"/>
  <c r="D42" i="2"/>
  <c r="E42" i="2"/>
  <c r="D41" i="2"/>
  <c r="E41" i="2" s="1"/>
  <c r="D40" i="2"/>
  <c r="E40" i="2" s="1"/>
  <c r="D39" i="2"/>
  <c r="E39" i="2" s="1"/>
  <c r="D38" i="2"/>
  <c r="E38" i="2" s="1"/>
  <c r="D37" i="2"/>
  <c r="E37" i="2"/>
  <c r="D36" i="2"/>
  <c r="E36" i="2"/>
  <c r="H35" i="2"/>
  <c r="I35" i="2" s="1"/>
  <c r="F35" i="2"/>
  <c r="D34" i="2"/>
  <c r="E34" i="2" s="1"/>
  <c r="D33" i="2"/>
  <c r="E33" i="2" s="1"/>
  <c r="D32" i="2"/>
  <c r="E32" i="2" s="1"/>
  <c r="D31" i="2"/>
  <c r="E31" i="2" s="1"/>
  <c r="D30" i="2"/>
  <c r="E30" i="2" s="1"/>
  <c r="D29" i="2"/>
  <c r="E29" i="2"/>
  <c r="D28" i="2"/>
  <c r="E28" i="2" s="1"/>
  <c r="E27" i="2"/>
  <c r="D27" i="2"/>
  <c r="D26" i="2"/>
  <c r="E26" i="2" s="1"/>
  <c r="D25" i="2"/>
  <c r="E25" i="2" s="1"/>
  <c r="E24" i="2"/>
  <c r="D24" i="2"/>
  <c r="D23" i="2"/>
  <c r="E23" i="2" s="1"/>
  <c r="D22" i="2"/>
  <c r="E22" i="2" s="1"/>
  <c r="D21" i="2"/>
  <c r="E21" i="2"/>
  <c r="D20" i="2"/>
  <c r="E20" i="2"/>
  <c r="D19" i="2"/>
  <c r="E19" i="2"/>
  <c r="D18" i="2"/>
  <c r="E18" i="2" s="1"/>
  <c r="D17" i="2"/>
  <c r="E17" i="2" s="1"/>
  <c r="D16" i="2"/>
  <c r="E16" i="2" s="1"/>
  <c r="D15" i="2"/>
  <c r="E15" i="2" s="1"/>
  <c r="D14" i="2"/>
  <c r="E14" i="2" s="1"/>
  <c r="D13" i="2"/>
  <c r="E13" i="2" s="1"/>
  <c r="D12" i="2"/>
  <c r="E12" i="2"/>
  <c r="D11" i="2"/>
  <c r="E11" i="2"/>
  <c r="D10" i="2"/>
  <c r="E10" i="2" s="1"/>
  <c r="E9" i="2"/>
  <c r="D9" i="2"/>
  <c r="D8" i="2"/>
  <c r="E8" i="2" s="1"/>
  <c r="E7" i="2"/>
  <c r="D7" i="2"/>
  <c r="D6" i="2"/>
  <c r="E6" i="2" s="1"/>
  <c r="D5" i="2"/>
  <c r="E5" i="2"/>
  <c r="D4" i="2"/>
  <c r="E4" i="2"/>
  <c r="D3" i="2"/>
  <c r="E3" i="2" s="1"/>
  <c r="F2" i="2"/>
  <c r="H2" i="2"/>
  <c r="I2" i="2" s="1"/>
  <c r="K43" i="1"/>
  <c r="P43" i="1"/>
  <c r="H43" i="1"/>
  <c r="J43" i="1"/>
  <c r="P41" i="1"/>
  <c r="K41" i="1"/>
  <c r="J41" i="1"/>
  <c r="H41" i="1"/>
  <c r="J39" i="1"/>
  <c r="B39" i="1" s="1"/>
  <c r="K39" i="1"/>
  <c r="C39" i="1" s="1"/>
  <c r="P39" i="1"/>
  <c r="H39" i="1"/>
  <c r="S37" i="1"/>
  <c r="Q37" i="1"/>
  <c r="T37" i="1"/>
  <c r="P35" i="1"/>
  <c r="H35" i="1"/>
  <c r="J35" i="1"/>
  <c r="C35" i="1" s="1"/>
  <c r="J33" i="1"/>
  <c r="C33" i="1" s="1"/>
  <c r="P33" i="1"/>
  <c r="X32" i="1"/>
  <c r="H33" i="1"/>
  <c r="K33" i="1" s="1"/>
  <c r="B33" i="1" s="1"/>
  <c r="L51" i="1" s="1"/>
  <c r="J31" i="1"/>
  <c r="C31" i="1" s="1"/>
  <c r="X30" i="1"/>
  <c r="P31" i="1"/>
  <c r="H31" i="1"/>
  <c r="K31" i="1"/>
  <c r="B31" i="1" s="1"/>
  <c r="J29" i="1"/>
  <c r="B29" i="1" s="1"/>
  <c r="K29" i="1"/>
  <c r="C29" i="1" s="1"/>
  <c r="L49" i="1" s="1"/>
  <c r="P29" i="1"/>
  <c r="H29" i="1"/>
  <c r="H27" i="1"/>
  <c r="K27" i="1" s="1"/>
  <c r="B27" i="1" s="1"/>
  <c r="L52" i="1" s="1"/>
  <c r="J27" i="1"/>
  <c r="C27" i="1" s="1"/>
  <c r="P27" i="1"/>
  <c r="H25" i="1"/>
  <c r="X26" i="1"/>
  <c r="P25" i="1"/>
  <c r="J25" i="1"/>
  <c r="B25" i="1" s="1"/>
  <c r="K25" i="1"/>
  <c r="C25" i="1" s="1"/>
  <c r="L48" i="1" s="1"/>
  <c r="AA24" i="1"/>
  <c r="Y34" i="1"/>
  <c r="Y32" i="1"/>
  <c r="Y30" i="1"/>
  <c r="Y26" i="1"/>
  <c r="Y28" i="1"/>
  <c r="C41" i="1"/>
  <c r="C37" i="1"/>
  <c r="C43" i="1"/>
  <c r="B41" i="1"/>
  <c r="L50" i="1" s="1"/>
  <c r="B43" i="1"/>
  <c r="F150" i="2" l="1"/>
  <c r="H150" i="2"/>
  <c r="I150" i="2" s="1"/>
  <c r="F149" i="2"/>
  <c r="H149" i="2"/>
  <c r="I149" i="2" s="1"/>
  <c r="F148" i="2"/>
  <c r="H148" i="2"/>
  <c r="I148" i="2" s="1"/>
  <c r="F147" i="2"/>
  <c r="H147" i="2"/>
  <c r="I147" i="2" s="1"/>
  <c r="F146" i="2"/>
  <c r="H146" i="2"/>
  <c r="I146" i="2" s="1"/>
  <c r="F145" i="2"/>
  <c r="H145" i="2"/>
  <c r="I145" i="2" s="1"/>
  <c r="F144" i="2"/>
  <c r="H144" i="2"/>
  <c r="I144" i="2" s="1"/>
  <c r="F143" i="2"/>
  <c r="H143" i="2"/>
  <c r="I143" i="2" s="1"/>
  <c r="H142" i="2"/>
  <c r="I142" i="2" s="1"/>
  <c r="F142" i="2"/>
  <c r="F141" i="2"/>
  <c r="H141" i="2"/>
  <c r="I141" i="2" s="1"/>
  <c r="F140" i="2"/>
  <c r="H140" i="2"/>
  <c r="I140" i="2" s="1"/>
  <c r="F139" i="2"/>
  <c r="H139" i="2"/>
  <c r="I139" i="2" s="1"/>
  <c r="F138" i="2"/>
  <c r="H138" i="2"/>
  <c r="I138" i="2" s="1"/>
  <c r="F137" i="2"/>
  <c r="H137" i="2"/>
  <c r="I137" i="2" s="1"/>
  <c r="F136" i="2"/>
  <c r="H136" i="2"/>
  <c r="I136" i="2" s="1"/>
  <c r="F135" i="2"/>
  <c r="H135" i="2"/>
  <c r="I135" i="2" s="1"/>
  <c r="F134" i="2"/>
  <c r="H134" i="2"/>
  <c r="I134" i="2" s="1"/>
  <c r="F133" i="2"/>
  <c r="H133" i="2"/>
  <c r="I133" i="2" s="1"/>
  <c r="F132" i="2"/>
  <c r="H132" i="2"/>
  <c r="I132" i="2" s="1"/>
  <c r="F131" i="2"/>
  <c r="H131" i="2"/>
  <c r="I131" i="2" s="1"/>
  <c r="F130" i="2"/>
  <c r="H130" i="2"/>
  <c r="I130" i="2" s="1"/>
  <c r="F129" i="2"/>
  <c r="H129" i="2"/>
  <c r="I129" i="2" s="1"/>
  <c r="F128" i="2"/>
  <c r="H128" i="2"/>
  <c r="I128" i="2" s="1"/>
  <c r="F127" i="2"/>
  <c r="H127" i="2"/>
  <c r="I127" i="2" s="1"/>
  <c r="F126" i="2"/>
  <c r="H126" i="2"/>
  <c r="I126" i="2" s="1"/>
  <c r="F125" i="2"/>
  <c r="H125" i="2"/>
  <c r="I125" i="2" s="1"/>
  <c r="F124" i="2"/>
  <c r="H124" i="2"/>
  <c r="I124" i="2" s="1"/>
  <c r="H123" i="2"/>
  <c r="I123" i="2" s="1"/>
  <c r="F123" i="2"/>
  <c r="F122" i="2"/>
  <c r="H122" i="2"/>
  <c r="I122" i="2" s="1"/>
  <c r="F121" i="2"/>
  <c r="H121" i="2"/>
  <c r="I121" i="2" s="1"/>
  <c r="F120" i="2"/>
  <c r="H120" i="2"/>
  <c r="I120" i="2" s="1"/>
  <c r="F119" i="2"/>
  <c r="H119" i="2"/>
  <c r="I119" i="2" s="1"/>
  <c r="F118" i="2"/>
  <c r="H118" i="2"/>
  <c r="I118" i="2" s="1"/>
  <c r="F117" i="2"/>
  <c r="H117" i="2"/>
  <c r="I117" i="2" s="1"/>
  <c r="F116" i="2"/>
  <c r="H116" i="2"/>
  <c r="I116" i="2" s="1"/>
  <c r="F115" i="2"/>
  <c r="H115" i="2"/>
  <c r="I115" i="2" s="1"/>
  <c r="F114" i="2"/>
  <c r="H114" i="2"/>
  <c r="I114" i="2" s="1"/>
  <c r="F113" i="2"/>
  <c r="H113" i="2"/>
  <c r="I113" i="2" s="1"/>
  <c r="F112" i="2"/>
  <c r="H112" i="2"/>
  <c r="I112" i="2" s="1"/>
  <c r="F111" i="2"/>
  <c r="H111" i="2"/>
  <c r="I111" i="2" s="1"/>
  <c r="F110" i="2"/>
  <c r="H110" i="2"/>
  <c r="I110" i="2" s="1"/>
  <c r="F109" i="2"/>
  <c r="H109" i="2"/>
  <c r="I109" i="2" s="1"/>
  <c r="F108" i="2"/>
  <c r="H108" i="2"/>
  <c r="I108" i="2" s="1"/>
  <c r="F107" i="2"/>
  <c r="H107" i="2"/>
  <c r="I107" i="2" s="1"/>
  <c r="F106" i="2"/>
  <c r="H106" i="2"/>
  <c r="I106" i="2" s="1"/>
  <c r="H105" i="2"/>
  <c r="I105" i="2" s="1"/>
  <c r="F105" i="2"/>
  <c r="H104" i="2"/>
  <c r="I104" i="2" s="1"/>
  <c r="F104" i="2"/>
  <c r="F103" i="2"/>
  <c r="H103" i="2"/>
  <c r="I103" i="2" s="1"/>
  <c r="H102" i="2"/>
  <c r="I102" i="2" s="1"/>
  <c r="F102" i="2"/>
  <c r="H101" i="2"/>
  <c r="I101" i="2" s="1"/>
  <c r="F101" i="2"/>
  <c r="F100" i="2"/>
  <c r="H100" i="2"/>
  <c r="I100" i="2" s="1"/>
  <c r="F99" i="2"/>
  <c r="H99" i="2"/>
  <c r="I99" i="2" s="1"/>
  <c r="F98" i="2"/>
  <c r="H98" i="2"/>
  <c r="I98" i="2" s="1"/>
  <c r="F97" i="2"/>
  <c r="H97" i="2"/>
  <c r="I97" i="2" s="1"/>
  <c r="F96" i="2"/>
  <c r="H96" i="2"/>
  <c r="I96" i="2" s="1"/>
  <c r="F95" i="2"/>
  <c r="H95" i="2"/>
  <c r="I95" i="2" s="1"/>
  <c r="F94" i="2"/>
  <c r="H94" i="2"/>
  <c r="I94" i="2" s="1"/>
  <c r="F93" i="2"/>
  <c r="H93" i="2"/>
  <c r="I93" i="2" s="1"/>
  <c r="F92" i="2"/>
  <c r="H92" i="2"/>
  <c r="I92" i="2" s="1"/>
  <c r="F91" i="2"/>
  <c r="H91" i="2"/>
  <c r="I91" i="2" s="1"/>
  <c r="H90" i="2"/>
  <c r="I90" i="2" s="1"/>
  <c r="F90" i="2"/>
  <c r="F89" i="2"/>
  <c r="H89" i="2"/>
  <c r="I89" i="2" s="1"/>
  <c r="H88" i="2"/>
  <c r="I88" i="2" s="1"/>
  <c r="F88" i="2"/>
  <c r="F87" i="2"/>
  <c r="H87" i="2"/>
  <c r="I87" i="2" s="1"/>
  <c r="F86" i="2"/>
  <c r="H86" i="2"/>
  <c r="I86" i="2" s="1"/>
  <c r="H85" i="2"/>
  <c r="I85" i="2" s="1"/>
  <c r="F85" i="2"/>
  <c r="F84" i="2"/>
  <c r="H84" i="2"/>
  <c r="I84" i="2" s="1"/>
  <c r="F83" i="2"/>
  <c r="H83" i="2"/>
  <c r="I83" i="2" s="1"/>
  <c r="F82" i="2"/>
  <c r="H82" i="2"/>
  <c r="I82" i="2" s="1"/>
  <c r="F81" i="2"/>
  <c r="H81" i="2"/>
  <c r="I81" i="2" s="1"/>
  <c r="F80" i="2"/>
  <c r="H80" i="2"/>
  <c r="I80" i="2" s="1"/>
  <c r="F79" i="2"/>
  <c r="H79" i="2"/>
  <c r="I79" i="2" s="1"/>
  <c r="H78" i="2"/>
  <c r="I78" i="2" s="1"/>
  <c r="F78" i="2"/>
  <c r="H77" i="2"/>
  <c r="I77" i="2" s="1"/>
  <c r="F77" i="2"/>
  <c r="H76" i="2"/>
  <c r="I76" i="2" s="1"/>
  <c r="F76" i="2"/>
  <c r="H75" i="2"/>
  <c r="I75" i="2" s="1"/>
  <c r="F75" i="2"/>
  <c r="H74" i="2"/>
  <c r="I74" i="2" s="1"/>
  <c r="F74" i="2"/>
  <c r="F73" i="2"/>
  <c r="H73" i="2"/>
  <c r="I73" i="2" s="1"/>
  <c r="H72" i="2"/>
  <c r="I72" i="2" s="1"/>
  <c r="F72" i="2"/>
  <c r="H71" i="2"/>
  <c r="I71" i="2" s="1"/>
  <c r="F71" i="2"/>
  <c r="H70" i="2"/>
  <c r="I70" i="2" s="1"/>
  <c r="F70" i="2"/>
  <c r="H69" i="2"/>
  <c r="I69" i="2" s="1"/>
  <c r="F69" i="2"/>
  <c r="F67" i="2"/>
  <c r="H67" i="2"/>
  <c r="I67" i="2" s="1"/>
  <c r="F66" i="2"/>
  <c r="H66" i="2"/>
  <c r="I66" i="2" s="1"/>
  <c r="F65" i="2"/>
  <c r="H65" i="2"/>
  <c r="I65" i="2" s="1"/>
  <c r="F64" i="2"/>
  <c r="H64" i="2"/>
  <c r="I64" i="2" s="1"/>
  <c r="F63" i="2"/>
  <c r="H63" i="2"/>
  <c r="I63" i="2" s="1"/>
  <c r="F62" i="2"/>
  <c r="H62" i="2"/>
  <c r="I62" i="2" s="1"/>
  <c r="F61" i="2"/>
  <c r="H61" i="2"/>
  <c r="I61" i="2" s="1"/>
  <c r="F60" i="2"/>
  <c r="H60" i="2"/>
  <c r="I60" i="2" s="1"/>
  <c r="F59" i="2"/>
  <c r="H59" i="2"/>
  <c r="I59" i="2" s="1"/>
  <c r="F58" i="2"/>
  <c r="H58" i="2"/>
  <c r="I58" i="2" s="1"/>
  <c r="F57" i="2"/>
  <c r="H57" i="2"/>
  <c r="I57" i="2" s="1"/>
  <c r="H56" i="2"/>
  <c r="I56" i="2" s="1"/>
  <c r="F56" i="2"/>
  <c r="H55" i="2"/>
  <c r="I55" i="2" s="1"/>
  <c r="F55" i="2"/>
  <c r="H54" i="2"/>
  <c r="I54" i="2" s="1"/>
  <c r="F54" i="2"/>
  <c r="F53" i="2"/>
  <c r="H53" i="2"/>
  <c r="I53" i="2" s="1"/>
  <c r="F51" i="2"/>
  <c r="H51" i="2"/>
  <c r="I51" i="2" s="1"/>
  <c r="F50" i="2"/>
  <c r="H50" i="2"/>
  <c r="I50" i="2" s="1"/>
  <c r="F49" i="2"/>
  <c r="H49" i="2"/>
  <c r="I49" i="2" s="1"/>
  <c r="H48" i="2"/>
  <c r="I48" i="2" s="1"/>
  <c r="F48" i="2"/>
  <c r="F47" i="2"/>
  <c r="H47" i="2"/>
  <c r="I47" i="2" s="1"/>
  <c r="F46" i="2"/>
  <c r="H46" i="2"/>
  <c r="I46" i="2" s="1"/>
  <c r="H45" i="2"/>
  <c r="I45" i="2" s="1"/>
  <c r="F45" i="2"/>
  <c r="F44" i="2"/>
  <c r="H44" i="2"/>
  <c r="I44" i="2" s="1"/>
  <c r="F43" i="2"/>
  <c r="H43" i="2"/>
  <c r="I43" i="2" s="1"/>
  <c r="H42" i="2"/>
  <c r="I42" i="2" s="1"/>
  <c r="F42" i="2"/>
  <c r="H41" i="2"/>
  <c r="I41" i="2" s="1"/>
  <c r="F41" i="2"/>
  <c r="H40" i="2"/>
  <c r="I40" i="2" s="1"/>
  <c r="F40" i="2"/>
  <c r="F39" i="2"/>
  <c r="H39" i="2"/>
  <c r="I39" i="2" s="1"/>
  <c r="F38" i="2"/>
  <c r="H38" i="2"/>
  <c r="I38" i="2" s="1"/>
  <c r="H37" i="2"/>
  <c r="I37" i="2" s="1"/>
  <c r="F37" i="2"/>
  <c r="H36" i="2"/>
  <c r="I36" i="2" s="1"/>
  <c r="F36" i="2"/>
  <c r="F34" i="2"/>
  <c r="H34" i="2"/>
  <c r="I34" i="2" s="1"/>
  <c r="F33" i="2"/>
  <c r="H33" i="2"/>
  <c r="I33" i="2" s="1"/>
  <c r="F32" i="2"/>
  <c r="H32" i="2"/>
  <c r="I32" i="2" s="1"/>
  <c r="F31" i="2"/>
  <c r="H31" i="2"/>
  <c r="I31" i="2" s="1"/>
  <c r="F30" i="2"/>
  <c r="H30" i="2"/>
  <c r="I30" i="2" s="1"/>
  <c r="F29" i="2"/>
  <c r="H29" i="2"/>
  <c r="I29" i="2" s="1"/>
  <c r="F28" i="2"/>
  <c r="H28" i="2"/>
  <c r="I28" i="2" s="1"/>
  <c r="F27" i="2"/>
  <c r="H27" i="2"/>
  <c r="I27" i="2" s="1"/>
  <c r="F26" i="2"/>
  <c r="H26" i="2"/>
  <c r="I26" i="2" s="1"/>
  <c r="F25" i="2"/>
  <c r="H25" i="2"/>
  <c r="I25" i="2" s="1"/>
  <c r="F24" i="2"/>
  <c r="H24" i="2"/>
  <c r="I24" i="2" s="1"/>
  <c r="F23" i="2"/>
  <c r="H23" i="2"/>
  <c r="I23" i="2" s="1"/>
  <c r="F22" i="2"/>
  <c r="H22" i="2"/>
  <c r="I22" i="2" s="1"/>
  <c r="F21" i="2"/>
  <c r="H21" i="2"/>
  <c r="I21" i="2" s="1"/>
  <c r="F20" i="2"/>
  <c r="H20" i="2"/>
  <c r="I20" i="2" s="1"/>
  <c r="F19" i="2"/>
  <c r="H19" i="2"/>
  <c r="I19" i="2" s="1"/>
  <c r="F18" i="2"/>
  <c r="H18" i="2"/>
  <c r="I18" i="2" s="1"/>
  <c r="F17" i="2"/>
  <c r="H17" i="2"/>
  <c r="I17" i="2" s="1"/>
  <c r="F16" i="2"/>
  <c r="H16" i="2"/>
  <c r="I16" i="2" s="1"/>
  <c r="F15" i="2"/>
  <c r="H15" i="2"/>
  <c r="I15" i="2" s="1"/>
  <c r="F14" i="2"/>
  <c r="H14" i="2"/>
  <c r="I14" i="2" s="1"/>
  <c r="F13" i="2"/>
  <c r="H13" i="2"/>
  <c r="I13" i="2" s="1"/>
  <c r="F12" i="2"/>
  <c r="H12" i="2"/>
  <c r="I12" i="2" s="1"/>
  <c r="F11" i="2"/>
  <c r="H11" i="2"/>
  <c r="I11" i="2" s="1"/>
  <c r="F10" i="2"/>
  <c r="H10" i="2"/>
  <c r="I10" i="2" s="1"/>
  <c r="F9" i="2"/>
  <c r="H9" i="2"/>
  <c r="I9" i="2" s="1"/>
  <c r="F8" i="2"/>
  <c r="H8" i="2"/>
  <c r="I8" i="2" s="1"/>
  <c r="F7" i="2"/>
  <c r="H7" i="2"/>
  <c r="I7" i="2" s="1"/>
  <c r="F6" i="2"/>
  <c r="H6" i="2"/>
  <c r="I6" i="2" s="1"/>
  <c r="F5" i="2"/>
  <c r="H5" i="2"/>
  <c r="I5" i="2" s="1"/>
  <c r="F4" i="2"/>
  <c r="H4" i="2"/>
  <c r="I4" i="2" s="1"/>
  <c r="F3" i="2"/>
  <c r="H3" i="2"/>
  <c r="I3" i="2" s="1"/>
  <c r="Q43" i="1"/>
  <c r="S43" i="1"/>
  <c r="T43" i="1"/>
  <c r="Q41" i="1"/>
  <c r="S41" i="1"/>
  <c r="T41" i="1"/>
  <c r="Q39" i="1"/>
  <c r="S39" i="1"/>
  <c r="T39" i="1"/>
  <c r="Q35" i="1"/>
  <c r="S35" i="1"/>
  <c r="T35" i="1"/>
  <c r="Q33" i="1"/>
  <c r="T33" i="1" s="1"/>
  <c r="S33" i="1"/>
  <c r="Q31" i="1"/>
  <c r="S31" i="1"/>
  <c r="T31" i="1"/>
  <c r="Q29" i="1"/>
  <c r="S29" i="1"/>
  <c r="T29" i="1"/>
  <c r="S27" i="1"/>
  <c r="Q27" i="1"/>
  <c r="T27" i="1" s="1"/>
  <c r="S25" i="1"/>
  <c r="T25" i="1"/>
  <c r="Q25" i="1"/>
  <c r="AA30" i="1"/>
  <c r="AA34" i="1"/>
  <c r="AA28" i="1"/>
  <c r="AA32" i="1"/>
  <c r="AB24" i="1"/>
  <c r="AA26" i="1"/>
  <c r="AB28" i="1" l="1"/>
  <c r="AB32" i="1"/>
  <c r="AB26" i="1"/>
  <c r="AB30" i="1"/>
  <c r="AB34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<sst xmlns="http://schemas.openxmlformats.org/spreadsheetml/2006/main" count="263" uniqueCount="213">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</sst>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4126E4FD-AC64-4201-9D4E-33218BBE539D}"/>
    <cellStyle name="Hyperlink" xfId="2" builtinId="8"/>
    <cellStyle name="Normal" xfId="0" builtinId="0"/>
    <cellStyle name="Normal 3" xfId="3" xr:uid="{0A27C281-23AC-4E04-8F21-9DA9EE802105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22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22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bdac49f4687c88be4724a6dc10af5849ffbb4fc2fbec8478907c6fa23f504d8d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bdac49f4687c88be4724a6dc10af5849ffbb4fc2fbec8478907c6fa23f504d8d/MASTERCARD%20RATE%20FOR%20TODAY.xlsx?D29EB49F" TargetMode="External"/><Relationship Id="rId1" Type="http://schemas.openxmlformats.org/officeDocument/2006/relationships/externalLinkPath" Target="file:///\\D29EB49F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1325</v>
          </cell>
          <cell r="H7">
            <v>1345</v>
          </cell>
        </row>
        <row r="9">
          <cell r="G9">
            <v>1.1245000000000001</v>
          </cell>
        </row>
        <row r="10">
          <cell r="G10">
            <v>157.43</v>
          </cell>
        </row>
        <row r="11">
          <cell r="G11">
            <v>1.3404</v>
          </cell>
        </row>
        <row r="12">
          <cell r="G12">
            <v>0.82169999999999999</v>
          </cell>
        </row>
        <row r="13">
          <cell r="G13">
            <v>16.405899999999999</v>
          </cell>
        </row>
        <row r="14">
          <cell r="G14">
            <v>6.6468999999999996</v>
          </cell>
        </row>
        <row r="15">
          <cell r="G15">
            <v>1.4026000000000001</v>
          </cell>
        </row>
        <row r="16">
          <cell r="G16">
            <v>0.70169999999999999</v>
          </cell>
        </row>
        <row r="17">
          <cell r="G17">
            <v>6.6730999999999998</v>
          </cell>
        </row>
        <row r="18">
          <cell r="G18">
            <v>6.6741999999999999</v>
          </cell>
        </row>
        <row r="19">
          <cell r="G19">
            <v>1336.36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1527</v>
          </cell>
        </row>
        <row r="3">
          <cell r="A3">
            <v>328</v>
          </cell>
          <cell r="B3">
            <v>209.52882</v>
          </cell>
        </row>
        <row r="4">
          <cell r="A4">
            <v>953</v>
          </cell>
          <cell r="B4">
            <v>106.441605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8.0960000000000001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98.354290000000006</v>
          </cell>
        </row>
        <row r="9">
          <cell r="A9">
            <v>72</v>
          </cell>
          <cell r="B9">
            <v>13.724042000000001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33.729999999999997</v>
          </cell>
        </row>
        <row r="12">
          <cell r="A12">
            <v>949</v>
          </cell>
          <cell r="B12">
            <v>49.834800000000001</v>
          </cell>
        </row>
        <row r="13">
          <cell r="A13">
            <v>586</v>
          </cell>
          <cell r="B13">
            <v>276.89999999999998</v>
          </cell>
        </row>
        <row r="14">
          <cell r="A14">
            <v>702</v>
          </cell>
          <cell r="B14">
            <v>1.2787999999999999</v>
          </cell>
        </row>
        <row r="15">
          <cell r="A15">
            <v>524</v>
          </cell>
          <cell r="B15">
            <v>151.21600000000001</v>
          </cell>
        </row>
        <row r="16">
          <cell r="A16">
            <v>50</v>
          </cell>
          <cell r="B16">
            <v>123.90000999999999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11.73</v>
          </cell>
        </row>
        <row r="19">
          <cell r="A19">
            <v>971</v>
          </cell>
          <cell r="B19">
            <v>64.87</v>
          </cell>
        </row>
        <row r="20">
          <cell r="A20">
            <v>682</v>
          </cell>
          <cell r="B20">
            <v>3.7526000000000002</v>
          </cell>
        </row>
        <row r="21">
          <cell r="A21">
            <v>978</v>
          </cell>
          <cell r="B21">
            <v>0.89198100000000002</v>
          </cell>
        </row>
        <row r="22">
          <cell r="A22">
            <v>90</v>
          </cell>
          <cell r="B22">
            <v>7.8085959999999996</v>
          </cell>
        </row>
        <row r="23">
          <cell r="A23">
            <v>157</v>
          </cell>
          <cell r="B23">
            <v>6.6773480000000003</v>
          </cell>
        </row>
        <row r="24">
          <cell r="A24">
            <v>324</v>
          </cell>
          <cell r="B24">
            <v>8821.1409999999996</v>
          </cell>
        </row>
        <row r="25">
          <cell r="A25">
            <v>967</v>
          </cell>
          <cell r="B25">
            <v>20.11111</v>
          </cell>
        </row>
        <row r="26">
          <cell r="A26">
            <v>882</v>
          </cell>
          <cell r="B26">
            <v>2.7073352000000002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11965.51</v>
          </cell>
        </row>
        <row r="29">
          <cell r="A29">
            <v>124</v>
          </cell>
          <cell r="B29">
            <v>1.4084000000000001</v>
          </cell>
        </row>
        <row r="30">
          <cell r="A30">
            <v>996</v>
          </cell>
          <cell r="B30">
            <v>883.3963</v>
          </cell>
        </row>
        <row r="31">
          <cell r="A31">
            <v>242</v>
          </cell>
          <cell r="B31">
            <v>2.2114107999999999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94.47</v>
          </cell>
        </row>
        <row r="34">
          <cell r="A34">
            <v>985</v>
          </cell>
          <cell r="B34">
            <v>3.8957999999999999</v>
          </cell>
        </row>
        <row r="35">
          <cell r="A35">
            <v>756</v>
          </cell>
          <cell r="B35">
            <v>0.82679999999999998</v>
          </cell>
        </row>
        <row r="36">
          <cell r="A36">
            <v>578</v>
          </cell>
          <cell r="B36">
            <v>9.4392999999999994</v>
          </cell>
        </row>
        <row r="37">
          <cell r="A37">
            <v>516</v>
          </cell>
          <cell r="B37">
            <v>16.441600000000001</v>
          </cell>
        </row>
        <row r="38">
          <cell r="A38">
            <v>238</v>
          </cell>
          <cell r="B38">
            <v>0.74844599999999994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</v>
          </cell>
        </row>
        <row r="41">
          <cell r="A41">
            <v>901</v>
          </cell>
          <cell r="B41">
            <v>32.477164999999999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585.10113999999999</v>
          </cell>
        </row>
        <row r="44">
          <cell r="A44">
            <v>360</v>
          </cell>
          <cell r="B44">
            <v>18015</v>
          </cell>
        </row>
        <row r="45">
          <cell r="A45">
            <v>496</v>
          </cell>
          <cell r="B45">
            <v>3603</v>
          </cell>
        </row>
        <row r="46">
          <cell r="A46">
            <v>941</v>
          </cell>
          <cell r="B46">
            <v>104.85294</v>
          </cell>
        </row>
        <row r="47">
          <cell r="A47">
            <v>434</v>
          </cell>
          <cell r="B47">
            <v>6.4243126000000004</v>
          </cell>
        </row>
        <row r="48">
          <cell r="A48">
            <v>930</v>
          </cell>
          <cell r="B48">
            <v>22.098305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94.51</v>
          </cell>
        </row>
        <row r="51">
          <cell r="A51">
            <v>981</v>
          </cell>
          <cell r="B51">
            <v>2.5659999999999998</v>
          </cell>
        </row>
        <row r="52">
          <cell r="A52">
            <v>752</v>
          </cell>
          <cell r="B52">
            <v>9.9267000000000003</v>
          </cell>
        </row>
        <row r="53">
          <cell r="A53">
            <v>116</v>
          </cell>
          <cell r="B53">
            <v>4082.3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1.7445630000000001</v>
          </cell>
        </row>
        <row r="56">
          <cell r="A56">
            <v>174</v>
          </cell>
          <cell r="B56">
            <v>438.82587000000001</v>
          </cell>
        </row>
        <row r="57">
          <cell r="A57">
            <v>748</v>
          </cell>
          <cell r="B57">
            <v>16.433299999999999</v>
          </cell>
        </row>
        <row r="58">
          <cell r="A58">
            <v>156</v>
          </cell>
          <cell r="B58">
            <v>6.6760000000000002</v>
          </cell>
        </row>
        <row r="59">
          <cell r="A59">
            <v>96</v>
          </cell>
          <cell r="B59">
            <v>1.2787999999999999</v>
          </cell>
        </row>
        <row r="60">
          <cell r="A60">
            <v>788</v>
          </cell>
          <cell r="B60">
            <v>2.984</v>
          </cell>
        </row>
        <row r="61">
          <cell r="A61">
            <v>608</v>
          </cell>
          <cell r="B61">
            <v>63.524000000000001</v>
          </cell>
        </row>
        <row r="62">
          <cell r="A62">
            <v>430</v>
          </cell>
          <cell r="B62">
            <v>170.73869999999999</v>
          </cell>
        </row>
        <row r="63">
          <cell r="A63">
            <v>548</v>
          </cell>
          <cell r="B63">
            <v>117.449</v>
          </cell>
        </row>
        <row r="64">
          <cell r="A64">
            <v>826</v>
          </cell>
          <cell r="B64">
            <v>0.74844599999999994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121.44</v>
          </cell>
        </row>
        <row r="67">
          <cell r="A67">
            <v>208</v>
          </cell>
          <cell r="B67">
            <v>6.6662999999999997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134.85458</v>
          </cell>
        </row>
        <row r="70">
          <cell r="A70">
            <v>933</v>
          </cell>
          <cell r="B70">
            <v>2.9712999999999998</v>
          </cell>
        </row>
        <row r="71">
          <cell r="A71">
            <v>292</v>
          </cell>
          <cell r="B71">
            <v>0.74844599999999994</v>
          </cell>
        </row>
        <row r="72">
          <cell r="A72">
            <v>704</v>
          </cell>
          <cell r="B72">
            <v>25874</v>
          </cell>
        </row>
        <row r="73">
          <cell r="A73">
            <v>426</v>
          </cell>
          <cell r="B73">
            <v>16.433299999999999</v>
          </cell>
        </row>
        <row r="74">
          <cell r="A74">
            <v>230</v>
          </cell>
          <cell r="B74">
            <v>162.1782</v>
          </cell>
        </row>
        <row r="75">
          <cell r="A75">
            <v>392</v>
          </cell>
          <cell r="B75">
            <v>158.41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326.54000000000002</v>
          </cell>
        </row>
        <row r="78">
          <cell r="A78">
            <v>973</v>
          </cell>
          <cell r="B78">
            <v>921.26350000000002</v>
          </cell>
        </row>
        <row r="79">
          <cell r="A79">
            <v>170</v>
          </cell>
          <cell r="B79">
            <v>3163.76</v>
          </cell>
        </row>
        <row r="80">
          <cell r="A80">
            <v>188</v>
          </cell>
          <cell r="B80">
            <v>459.1429</v>
          </cell>
        </row>
        <row r="81">
          <cell r="A81">
            <v>152</v>
          </cell>
          <cell r="B81">
            <v>981.01</v>
          </cell>
        </row>
        <row r="82">
          <cell r="A82">
            <v>8</v>
          </cell>
          <cell r="B82">
            <v>81.5</v>
          </cell>
        </row>
        <row r="83">
          <cell r="A83">
            <v>270</v>
          </cell>
          <cell r="B83">
            <v>72.16</v>
          </cell>
        </row>
        <row r="84">
          <cell r="A84">
            <v>929</v>
          </cell>
          <cell r="B84">
            <v>40.174230000000001</v>
          </cell>
        </row>
        <row r="85">
          <cell r="A85">
            <v>566</v>
          </cell>
          <cell r="B85">
            <v>1336.36</v>
          </cell>
        </row>
        <row r="86">
          <cell r="A86">
            <v>404</v>
          </cell>
          <cell r="B86">
            <v>129.81487999999999</v>
          </cell>
        </row>
        <row r="87">
          <cell r="A87">
            <v>108</v>
          </cell>
          <cell r="B87">
            <v>3004.3793999999998</v>
          </cell>
        </row>
        <row r="88">
          <cell r="A88">
            <v>388</v>
          </cell>
          <cell r="B88">
            <v>158.67531</v>
          </cell>
        </row>
        <row r="89">
          <cell r="A89">
            <v>504</v>
          </cell>
          <cell r="B89">
            <v>9.7990999999999993</v>
          </cell>
        </row>
        <row r="90">
          <cell r="A90">
            <v>784</v>
          </cell>
          <cell r="B90">
            <v>3.6736</v>
          </cell>
        </row>
        <row r="91">
          <cell r="A91">
            <v>604</v>
          </cell>
          <cell r="B91">
            <v>3.4430999999999998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4600.8680000000004</v>
          </cell>
        </row>
        <row r="95">
          <cell r="A95">
            <v>484</v>
          </cell>
          <cell r="B95">
            <v>18.420000000000002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45.025599999999997</v>
          </cell>
        </row>
        <row r="99">
          <cell r="A99">
            <v>800</v>
          </cell>
          <cell r="B99">
            <v>4197.8959999999997</v>
          </cell>
        </row>
        <row r="100">
          <cell r="A100">
            <v>818</v>
          </cell>
          <cell r="B100">
            <v>54.467007000000002</v>
          </cell>
        </row>
        <row r="101">
          <cell r="A101">
            <v>936</v>
          </cell>
          <cell r="B101">
            <v>11.67</v>
          </cell>
        </row>
        <row r="102">
          <cell r="A102">
            <v>344</v>
          </cell>
          <cell r="B102">
            <v>7.8491999999999997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54.849299999999999</v>
          </cell>
        </row>
        <row r="105">
          <cell r="A105">
            <v>400</v>
          </cell>
          <cell r="B105">
            <v>0.70992169999999999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22.816600000000001</v>
          </cell>
        </row>
        <row r="108">
          <cell r="A108">
            <v>418</v>
          </cell>
          <cell r="B108">
            <v>22617</v>
          </cell>
        </row>
        <row r="109">
          <cell r="A109">
            <v>858</v>
          </cell>
          <cell r="B109">
            <v>40.11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2314.4857999999999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6.7464494999999998</v>
          </cell>
        </row>
        <row r="114">
          <cell r="A114">
            <v>600</v>
          </cell>
          <cell r="B114">
            <v>5754.5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4.1020000000000003</v>
          </cell>
        </row>
        <row r="117">
          <cell r="A117">
            <v>144</v>
          </cell>
          <cell r="B117">
            <v>332.1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47.952198000000003</v>
          </cell>
        </row>
        <row r="122">
          <cell r="A122">
            <v>498</v>
          </cell>
          <cell r="B122">
            <v>17.976925000000001</v>
          </cell>
        </row>
        <row r="123">
          <cell r="A123">
            <v>776</v>
          </cell>
          <cell r="B123">
            <v>2.3322937000000001</v>
          </cell>
        </row>
        <row r="124">
          <cell r="A124">
            <v>943</v>
          </cell>
          <cell r="B124">
            <v>63.685383000000002</v>
          </cell>
        </row>
        <row r="125">
          <cell r="A125">
            <v>598</v>
          </cell>
          <cell r="B125">
            <v>4.4722720000000002</v>
          </cell>
        </row>
        <row r="126">
          <cell r="A126">
            <v>654</v>
          </cell>
          <cell r="B126">
            <v>0.74844599999999994</v>
          </cell>
        </row>
        <row r="127">
          <cell r="A127">
            <v>340</v>
          </cell>
          <cell r="B127">
            <v>26.85</v>
          </cell>
        </row>
        <row r="128">
          <cell r="A128">
            <v>643</v>
          </cell>
          <cell r="B128">
            <v>83.004499999999993</v>
          </cell>
        </row>
        <row r="129">
          <cell r="A129">
            <v>414</v>
          </cell>
          <cell r="B129">
            <v>0.30804999999999999</v>
          </cell>
        </row>
        <row r="130">
          <cell r="A130">
            <v>51</v>
          </cell>
          <cell r="B130">
            <v>361.0127</v>
          </cell>
        </row>
        <row r="131">
          <cell r="A131">
            <v>972</v>
          </cell>
          <cell r="B131">
            <v>9.2261000000000006</v>
          </cell>
        </row>
        <row r="132">
          <cell r="A132">
            <v>398</v>
          </cell>
          <cell r="B132">
            <v>449.46319999999997</v>
          </cell>
        </row>
        <row r="133">
          <cell r="A133">
            <v>928</v>
          </cell>
          <cell r="B133">
            <v>883.3963</v>
          </cell>
        </row>
        <row r="134">
          <cell r="A134">
            <v>454</v>
          </cell>
          <cell r="B134">
            <v>1736.0971999999999</v>
          </cell>
        </row>
        <row r="135">
          <cell r="A135">
            <v>158</v>
          </cell>
          <cell r="B135">
            <v>6.6520080000000004</v>
          </cell>
        </row>
        <row r="136">
          <cell r="A136">
            <v>554</v>
          </cell>
          <cell r="B136">
            <v>1.763668</v>
          </cell>
        </row>
        <row r="137">
          <cell r="A137">
            <v>950</v>
          </cell>
          <cell r="B137">
            <v>585.10113999999999</v>
          </cell>
        </row>
        <row r="138">
          <cell r="A138">
            <v>968</v>
          </cell>
          <cell r="B138">
            <v>37.742527000000003</v>
          </cell>
        </row>
        <row r="139">
          <cell r="A139">
            <v>214</v>
          </cell>
          <cell r="B139">
            <v>61.087605000000003</v>
          </cell>
        </row>
        <row r="140">
          <cell r="A140">
            <v>376</v>
          </cell>
          <cell r="B140">
            <v>3.1059000000000001</v>
          </cell>
        </row>
        <row r="141">
          <cell r="A141">
            <v>36</v>
          </cell>
          <cell r="B141">
            <v>1.4300010000000001</v>
          </cell>
        </row>
        <row r="142">
          <cell r="A142">
            <v>710</v>
          </cell>
          <cell r="B142">
            <v>16.441600000000001</v>
          </cell>
        </row>
        <row r="143">
          <cell r="A143">
            <v>203</v>
          </cell>
          <cell r="B143">
            <v>21.681000000000001</v>
          </cell>
        </row>
        <row r="144">
          <cell r="A144">
            <v>728</v>
          </cell>
          <cell r="B144">
            <v>5753.2393000000002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4.7664999999999997</v>
          </cell>
        </row>
        <row r="148">
          <cell r="A148">
            <v>410</v>
          </cell>
          <cell r="B148">
            <v>1324.6913999999999</v>
          </cell>
        </row>
        <row r="149">
          <cell r="A149">
            <v>706</v>
          </cell>
          <cell r="B149">
            <v>572.47155999999995</v>
          </cell>
        </row>
        <row r="150">
          <cell r="A150">
            <v>690</v>
          </cell>
          <cell r="B150">
            <v>14.5291</v>
          </cell>
        </row>
        <row r="151">
          <cell r="A151">
            <v>986</v>
          </cell>
          <cell r="B151">
            <v>5.0350000000000001</v>
          </cell>
        </row>
        <row r="152">
          <cell r="A152">
            <v>3</v>
          </cell>
          <cell r="B152">
            <v>1449.442</v>
          </cell>
        </row>
        <row r="153">
          <cell r="A153">
            <v>924</v>
          </cell>
          <cell r="B153">
            <v>27.528400000000001</v>
          </cell>
        </row>
        <row r="154">
          <cell r="A154">
            <v>646</v>
          </cell>
          <cell r="B154">
            <v>1480.6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131.46051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3BFC-5765-4B7C-9FE5-4EA53360861F}">
  <dimension ref="A1:AI93"/>
  <sheetViews>
    <sheetView workbookViewId="0">
      <selection activeCell="D15" sqref="D15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46317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1325</v>
      </c>
      <c r="C23" s="8">
        <f>[1]POPULATE!H7</f>
        <v>1345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1345</v>
      </c>
      <c r="Z24" s="19"/>
      <c r="AA24" s="50">
        <f>Y24</f>
        <v>1345</v>
      </c>
      <c r="AB24" s="49">
        <f>AA24</f>
        <v>1345</v>
      </c>
      <c r="AD24" s="4" t="s">
        <v>23</v>
      </c>
    </row>
    <row r="25" spans="1:35" ht="14" x14ac:dyDescent="0.3">
      <c r="A25" s="2" t="s">
        <v>24</v>
      </c>
      <c r="B25" s="8">
        <f>B23*(J25-0.0075)</f>
        <v>1466.7750000000001</v>
      </c>
      <c r="C25" s="8">
        <f>+C23*(K25-0.0055)</f>
        <v>1518.5050000000001</v>
      </c>
      <c r="D25" s="8"/>
      <c r="E25" s="8"/>
      <c r="F25" s="51" t="s">
        <v>25</v>
      </c>
      <c r="G25" s="52">
        <f>[1]POPULATE!G9</f>
        <v>1.1245000000000001</v>
      </c>
      <c r="H25" s="53">
        <f>+G25+0.03</f>
        <v>1.1545000000000001</v>
      </c>
      <c r="I25" s="53"/>
      <c r="J25" s="45">
        <f>+(G25-($J$17/10000))+0</f>
        <v>1.1145</v>
      </c>
      <c r="K25" s="45">
        <f>+(G25+($K$17/10000))+0</f>
        <v>1.1345000000000001</v>
      </c>
      <c r="L25" s="8" t="s">
        <v>26</v>
      </c>
      <c r="M25" s="54"/>
      <c r="N25" s="48"/>
      <c r="O25" s="51" t="s">
        <v>25</v>
      </c>
      <c r="P25" s="52">
        <f>G25</f>
        <v>1.1245000000000001</v>
      </c>
      <c r="Q25" s="53">
        <f>+P25+0.03</f>
        <v>1.1545000000000001</v>
      </c>
      <c r="R25" s="53"/>
      <c r="S25" s="45">
        <f>+(P25-($S$17/10000))+0</f>
        <v>1.1095000000000002</v>
      </c>
      <c r="T25" s="45">
        <f>+(P25+($T$17/10000))+0</f>
        <v>1.1395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1.1305000000000001</v>
      </c>
      <c r="Y26" s="49">
        <f>$Y$24*X26</f>
        <v>1520.5225</v>
      </c>
      <c r="Z26" s="19"/>
      <c r="AA26" s="56">
        <f>$AA$24*X26</f>
        <v>1520.5225</v>
      </c>
      <c r="AB26" s="56">
        <f>$AB$24*X26</f>
        <v>1520.5225</v>
      </c>
      <c r="AD26" s="4" t="s">
        <v>23</v>
      </c>
    </row>
    <row r="27" spans="1:35" ht="14" x14ac:dyDescent="0.3">
      <c r="A27" s="2" t="s">
        <v>28</v>
      </c>
      <c r="B27" s="8">
        <f>+B23/K27</f>
        <v>8.3108574295929252</v>
      </c>
      <c r="C27" s="8">
        <f>+C23/J27</f>
        <v>8.5980949945662601</v>
      </c>
      <c r="D27" s="23"/>
      <c r="E27" s="59"/>
      <c r="F27" s="51" t="s">
        <v>29</v>
      </c>
      <c r="G27" s="52">
        <f>[1]POPULATE!G10</f>
        <v>157.43</v>
      </c>
      <c r="H27" s="53">
        <f>+G27+1</f>
        <v>158.43</v>
      </c>
      <c r="I27" s="17"/>
      <c r="J27" s="8">
        <f>+(G27-($J$17/100))+0</f>
        <v>156.43</v>
      </c>
      <c r="K27" s="8">
        <f>+(H27+($K$17/100))-0</f>
        <v>159.43</v>
      </c>
      <c r="L27" s="16" t="s">
        <v>30</v>
      </c>
      <c r="M27" s="16"/>
      <c r="O27" s="51" t="s">
        <v>29</v>
      </c>
      <c r="P27" s="52">
        <f t="shared" ref="P27:P43" si="0">G27</f>
        <v>157.43</v>
      </c>
      <c r="Q27" s="53">
        <f>+P27+1</f>
        <v>158.43</v>
      </c>
      <c r="R27" s="17"/>
      <c r="S27" s="8">
        <f>+(P27-($S$17/100))+0</f>
        <v>155.93</v>
      </c>
      <c r="T27" s="8">
        <f>+(Q27+($T$17/100))-0</f>
        <v>159.93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1.3464</v>
      </c>
      <c r="Y28" s="49">
        <f>$Y$24*X28</f>
        <v>1810.9080000000001</v>
      </c>
      <c r="Z28" s="19"/>
      <c r="AA28" s="56">
        <f>$AA$24*X28</f>
        <v>1810.9080000000001</v>
      </c>
      <c r="AB28" s="56">
        <f>$AB$24*X28</f>
        <v>1810.9080000000001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1752.8425</v>
      </c>
      <c r="C29" s="16">
        <f>+C23*(K29-0.0055)</f>
        <v>1808.8905</v>
      </c>
      <c r="D29" s="16"/>
      <c r="E29" s="8"/>
      <c r="F29" s="41" t="s">
        <v>32</v>
      </c>
      <c r="G29" s="52">
        <f>[1]POPULATE!G11</f>
        <v>1.3404</v>
      </c>
      <c r="H29" s="53">
        <f>+G29+0.03</f>
        <v>1.3704000000000001</v>
      </c>
      <c r="I29" s="53"/>
      <c r="J29" s="45">
        <f>+(G29-($J$17/10000))+0</f>
        <v>1.3304</v>
      </c>
      <c r="K29" s="45">
        <f>+(G29+($K$17/10000))-0</f>
        <v>1.3504</v>
      </c>
      <c r="L29" s="16" t="s">
        <v>33</v>
      </c>
      <c r="M29" s="16"/>
      <c r="N29" s="48"/>
      <c r="O29" s="41" t="s">
        <v>32</v>
      </c>
      <c r="P29" s="52">
        <f t="shared" si="0"/>
        <v>1.3404</v>
      </c>
      <c r="Q29" s="53">
        <f>+P29+0.03</f>
        <v>1.3704000000000001</v>
      </c>
      <c r="R29" s="53"/>
      <c r="S29" s="45">
        <f>+(P29-($S$17/10000))+0</f>
        <v>1.3254000000000001</v>
      </c>
      <c r="T29" s="45">
        <f>+(P29+($T$17/10000))-0</f>
        <v>1.3553999999999999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0.81569999999999998</v>
      </c>
      <c r="Y30" s="49">
        <f>$Y$24/X30</f>
        <v>1648.8905234767685</v>
      </c>
      <c r="Z30" s="19"/>
      <c r="AA30" s="56">
        <f>$AA$24/X30</f>
        <v>1648.8905234767685</v>
      </c>
      <c r="AB30" s="56">
        <f>$AB$24/X30</f>
        <v>1648.8905234767685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1593.1225201394734</v>
      </c>
      <c r="C31" s="16">
        <f>+C23/J31</f>
        <v>1657.0161389675989</v>
      </c>
      <c r="D31" s="16"/>
      <c r="E31" s="8"/>
      <c r="F31" s="41" t="s">
        <v>35</v>
      </c>
      <c r="G31" s="52">
        <f>[1]POPULATE!G12</f>
        <v>0.82169999999999999</v>
      </c>
      <c r="H31" s="53">
        <f>+G31+0.04</f>
        <v>0.86170000000000002</v>
      </c>
      <c r="I31" s="53"/>
      <c r="J31" s="45">
        <f>+(G31-($J$17/10000))+0</f>
        <v>0.81169999999999998</v>
      </c>
      <c r="K31" s="45">
        <f>+(G31+($K$17/10000))-0</f>
        <v>0.83169999999999999</v>
      </c>
      <c r="L31" s="16" t="s">
        <v>36</v>
      </c>
      <c r="M31" s="16"/>
      <c r="N31" s="48"/>
      <c r="O31" s="41" t="s">
        <v>35</v>
      </c>
      <c r="P31" s="52">
        <f t="shared" si="0"/>
        <v>0.82169999999999999</v>
      </c>
      <c r="Q31" s="53">
        <f>+P31+0.04</f>
        <v>0.86170000000000002</v>
      </c>
      <c r="R31" s="53"/>
      <c r="S31" s="45">
        <f>+(P31-($S$17/10000))+0</f>
        <v>0.80669999999999997</v>
      </c>
      <c r="T31" s="45">
        <f>+(P31+($T$17/10000))-0</f>
        <v>0.8367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16.335899999999999</v>
      </c>
      <c r="Y32" s="49">
        <f>$Y$24/X32</f>
        <v>82.334000575419793</v>
      </c>
      <c r="Z32" s="19"/>
      <c r="AA32" s="56">
        <f>$AA$24/X32</f>
        <v>82.334000575419793</v>
      </c>
      <c r="AB32" s="56">
        <f>$AB$24/X32</f>
        <v>82.334000575419793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80.274326150043322</v>
      </c>
      <c r="C33" s="16">
        <f>+C23/J33</f>
        <v>82.460195329503605</v>
      </c>
      <c r="D33" s="16"/>
      <c r="E33" s="8"/>
      <c r="F33" s="66" t="s">
        <v>38</v>
      </c>
      <c r="G33" s="52">
        <f>[1]POPULATE!G13</f>
        <v>16.405899999999999</v>
      </c>
      <c r="H33" s="53">
        <f>+G33+0.04</f>
        <v>16.445899999999998</v>
      </c>
      <c r="I33" s="67"/>
      <c r="J33" s="45">
        <f>+(G33-($J$17/10000))-0.085</f>
        <v>16.310899999999997</v>
      </c>
      <c r="K33" s="45">
        <f>+(H33+($K$17/10000))+0.05</f>
        <v>16.5059</v>
      </c>
      <c r="L33" s="41" t="s">
        <v>39</v>
      </c>
      <c r="M33" s="41"/>
      <c r="N33" s="48"/>
      <c r="O33" s="66" t="s">
        <v>38</v>
      </c>
      <c r="P33" s="52">
        <f t="shared" si="0"/>
        <v>16.405899999999999</v>
      </c>
      <c r="Q33" s="53">
        <f>+P33+0.04</f>
        <v>16.445899999999998</v>
      </c>
      <c r="R33" s="67"/>
      <c r="S33" s="45">
        <f>+(P33-($S$17/10000))-0.085</f>
        <v>16.305899999999998</v>
      </c>
      <c r="T33" s="45">
        <f>+(Q33+($T$17/10000))+0.05</f>
        <v>16.510899999999999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1.3966000000000001</v>
      </c>
      <c r="Y34" s="49">
        <f>$Y$24/X34</f>
        <v>963.05312902763853</v>
      </c>
      <c r="Z34" s="19"/>
      <c r="AA34" s="56">
        <f>$AA$24/X34</f>
        <v>963.05312902763853</v>
      </c>
      <c r="AB34" s="56">
        <f>$AB$24/X34</f>
        <v>963.05312902763853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199.04159593804926</v>
      </c>
      <c r="C35" s="16">
        <f>+C23/J35</f>
        <v>202.65485392276514</v>
      </c>
      <c r="D35" s="16"/>
      <c r="E35" s="8"/>
      <c r="F35" s="66" t="s">
        <v>42</v>
      </c>
      <c r="G35" s="52">
        <f>[1]POPULATE!G14</f>
        <v>6.6468999999999996</v>
      </c>
      <c r="H35" s="53">
        <f>+G35+0.04</f>
        <v>6.6868999999999996</v>
      </c>
      <c r="I35" s="67"/>
      <c r="J35" s="45">
        <f>+(G35-($J$17/10000))-0</f>
        <v>6.6368999999999998</v>
      </c>
      <c r="K35" s="45">
        <f>+(G35+($K$17/10000))-0</f>
        <v>6.6568999999999994</v>
      </c>
      <c r="L35" s="16" t="s">
        <v>43</v>
      </c>
      <c r="M35" s="16"/>
      <c r="N35" s="48"/>
      <c r="O35" s="66" t="s">
        <v>42</v>
      </c>
      <c r="P35" s="52">
        <f t="shared" si="0"/>
        <v>6.6468999999999996</v>
      </c>
      <c r="Q35" s="53">
        <f>+P35+0.04</f>
        <v>6.6868999999999996</v>
      </c>
      <c r="R35" s="67"/>
      <c r="S35" s="45">
        <f>+(P35-($S$17/10000))-0</f>
        <v>6.6318999999999999</v>
      </c>
      <c r="T35" s="45">
        <f>+(P35+($T$17/10000))-0</f>
        <v>6.6618999999999993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937.98669120770205</v>
      </c>
      <c r="C37" s="16">
        <f>+C23/J37</f>
        <v>965.81933074824065</v>
      </c>
      <c r="D37" s="16"/>
      <c r="E37" s="8"/>
      <c r="F37" s="66" t="s">
        <v>44</v>
      </c>
      <c r="G37" s="52">
        <f>[1]POPULATE!G15</f>
        <v>1.4026000000000001</v>
      </c>
      <c r="H37" s="53">
        <f>+G37+0.04</f>
        <v>1.4426000000000001</v>
      </c>
      <c r="I37" s="69"/>
      <c r="J37" s="45">
        <f>+(G37-($J$17/10000))-0</f>
        <v>1.3926000000000001</v>
      </c>
      <c r="K37" s="45">
        <f>+(G37+($K$17/10000))-0</f>
        <v>1.4126000000000001</v>
      </c>
      <c r="L37" s="16" t="s">
        <v>45</v>
      </c>
      <c r="M37" s="16"/>
      <c r="N37" s="48"/>
      <c r="O37" s="66" t="s">
        <v>44</v>
      </c>
      <c r="P37" s="52">
        <f t="shared" si="0"/>
        <v>1.4026000000000001</v>
      </c>
      <c r="Q37" s="53">
        <f>+P37+0.04</f>
        <v>1.4426000000000001</v>
      </c>
      <c r="R37" s="69"/>
      <c r="S37" s="45">
        <f>+(P37-($S$17/10000))-0</f>
        <v>1.3876000000000002</v>
      </c>
      <c r="T37" s="45">
        <f>+(P37+($T$17/10000))-0</f>
        <v>1.4176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916.50249999999994</v>
      </c>
      <c r="C39" s="8">
        <f>+C23*K39</f>
        <v>957.23649999999998</v>
      </c>
      <c r="D39" s="8"/>
      <c r="E39" s="8"/>
      <c r="F39" s="66" t="s">
        <v>47</v>
      </c>
      <c r="G39" s="52">
        <f>[1]POPULATE!G16</f>
        <v>0.70169999999999999</v>
      </c>
      <c r="H39" s="53">
        <f>+G39+0.04</f>
        <v>0.74170000000000003</v>
      </c>
      <c r="I39" s="67"/>
      <c r="J39" s="45">
        <f>+(G39-($J$17/10000))+0</f>
        <v>0.69169999999999998</v>
      </c>
      <c r="K39" s="45">
        <f>+(G39+($K$17/10000))-0</f>
        <v>0.7117</v>
      </c>
      <c r="L39" s="8" t="s">
        <v>48</v>
      </c>
      <c r="M39" s="8"/>
      <c r="N39" s="48"/>
      <c r="O39" s="66" t="s">
        <v>47</v>
      </c>
      <c r="P39" s="52">
        <f t="shared" si="0"/>
        <v>0.70169999999999999</v>
      </c>
      <c r="Q39" s="53">
        <f>+P39+0.04</f>
        <v>0.74170000000000003</v>
      </c>
      <c r="R39" s="67"/>
      <c r="S39" s="45">
        <f>+(P39-($S$17/10000))+0</f>
        <v>0.68669999999999998</v>
      </c>
      <c r="T39" s="45">
        <f>+(P39+($T$17/10000))-0</f>
        <v>0.7167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198.26128593018211</v>
      </c>
      <c r="C41" s="8">
        <f>+C23/J41</f>
        <v>201.85799402680433</v>
      </c>
      <c r="D41" s="8"/>
      <c r="E41" s="8"/>
      <c r="F41" s="66" t="s">
        <v>50</v>
      </c>
      <c r="G41" s="52">
        <f>[1]POPULATE!G17</f>
        <v>6.6730999999999998</v>
      </c>
      <c r="H41" s="53">
        <f>+G41+0.04</f>
        <v>6.7130999999999998</v>
      </c>
      <c r="I41" s="67"/>
      <c r="J41" s="23">
        <f>+(G41-($J$17/10000))+0</f>
        <v>6.6631</v>
      </c>
      <c r="K41" s="23">
        <f>+(G41+($K$17/10000))-0</f>
        <v>6.6830999999999996</v>
      </c>
      <c r="L41" s="8" t="s">
        <v>51</v>
      </c>
      <c r="M41" s="8"/>
      <c r="N41" s="48"/>
      <c r="O41" s="66" t="s">
        <v>50</v>
      </c>
      <c r="P41" s="52">
        <f t="shared" si="0"/>
        <v>6.6730999999999998</v>
      </c>
      <c r="Q41" s="53">
        <f>+P41+0.04</f>
        <v>6.7130999999999998</v>
      </c>
      <c r="R41" s="67"/>
      <c r="S41" s="23">
        <f>+(P41-($S$17/10000))+0</f>
        <v>6.6581000000000001</v>
      </c>
      <c r="T41" s="23">
        <f>+(P41+($T$17/10000))-0</f>
        <v>6.6880999999999995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198.22865862780887</v>
      </c>
      <c r="C43" s="8">
        <f>+C23/J43</f>
        <v>201.82467512979801</v>
      </c>
      <c r="D43" s="35"/>
      <c r="E43" s="8"/>
      <c r="F43" s="8" t="s">
        <v>53</v>
      </c>
      <c r="G43" s="52">
        <f>[1]POPULATE!G18</f>
        <v>6.6741999999999999</v>
      </c>
      <c r="H43" s="53">
        <f>+G43+0.04</f>
        <v>6.7141999999999999</v>
      </c>
      <c r="I43" s="16"/>
      <c r="J43" s="23">
        <f>+(G43-($J$17/10000))+0</f>
        <v>6.6642000000000001</v>
      </c>
      <c r="K43" s="23">
        <f>+(G43+($K$17/10000))-0</f>
        <v>6.6841999999999997</v>
      </c>
      <c r="L43" s="76"/>
      <c r="M43" s="76"/>
      <c r="N43" s="48"/>
      <c r="O43" s="8" t="s">
        <v>53</v>
      </c>
      <c r="P43" s="52">
        <f t="shared" si="0"/>
        <v>6.6741999999999999</v>
      </c>
      <c r="Q43" s="53">
        <f>+P43+0.04</f>
        <v>6.7141999999999999</v>
      </c>
      <c r="R43" s="16"/>
      <c r="S43" s="23">
        <f>+(P43-($S$17/10000))+0</f>
        <v>6.6592000000000002</v>
      </c>
      <c r="T43" s="23">
        <f>+(P43+($T$17/10000))-0</f>
        <v>6.6891999999999996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1336.36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FDCE8-F20F-415A-8C69-A1D76C38BF83}">
  <dimension ref="A1:U160"/>
  <sheetViews>
    <sheetView tabSelected="1" topLeftCell="B1" workbookViewId="0">
      <selection activeCell="O21" sqref="O21"/>
    </sheetView>
  </sheetViews>
  <sheetFormatPr defaultColWidth="9" defaultRowHeight="12.5" x14ac:dyDescent="0.25"/>
  <cols>
    <col min="1" max="1" width="9.453125" style="114" hidden="1" customWidth="1"/>
    <col min="2" max="2" width="68.54296875" style="114" customWidth="1"/>
    <col min="3" max="3" width="17.1796875" style="114" hidden="1" customWidth="1"/>
    <col min="4" max="4" width="19.6328125" style="114" hidden="1" customWidth="1"/>
    <col min="5" max="5" width="11.906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1345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0.30804999999999999</v>
      </c>
      <c r="D2" s="115">
        <f t="shared" ref="D2:D4" si="0">C2*0.01</f>
        <v>3.0804999999999999E-3</v>
      </c>
      <c r="E2" s="116">
        <f>C2-D2</f>
        <v>0.3049695</v>
      </c>
      <c r="F2" s="117">
        <f>E2</f>
        <v>0.3049695</v>
      </c>
      <c r="G2" s="112"/>
      <c r="H2" s="118">
        <f>(1/E2)-(1/C2)</f>
        <v>3.2790164262327615E-2</v>
      </c>
      <c r="I2" s="118">
        <f>H2*1000</f>
        <v>32.790164262327615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0.70992169999999999</v>
      </c>
      <c r="D5" s="115">
        <f>C5*0.01</f>
        <v>7.0992169999999997E-3</v>
      </c>
      <c r="E5" s="116">
        <f t="shared" si="1"/>
        <v>0.70282248299999994</v>
      </c>
      <c r="F5" s="117">
        <f t="shared" si="2"/>
        <v>0.70282248299999994</v>
      </c>
      <c r="G5" s="112"/>
      <c r="H5" s="118">
        <f t="shared" si="3"/>
        <v>1.4228343915970276E-2</v>
      </c>
      <c r="I5" s="118">
        <f t="shared" si="4"/>
        <v>14.228343915970276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0.74844599999999994</v>
      </c>
      <c r="D6" s="115">
        <f>C6*0.015</f>
        <v>1.1226689999999999E-2</v>
      </c>
      <c r="E6" s="116">
        <f t="shared" si="1"/>
        <v>0.73721930999999996</v>
      </c>
      <c r="F6" s="117">
        <f t="shared" si="2"/>
        <v>0.73721930999999996</v>
      </c>
      <c r="G6" s="119"/>
      <c r="H6" s="118">
        <f t="shared" si="3"/>
        <v>2.034672694615125E-2</v>
      </c>
      <c r="I6" s="118">
        <f t="shared" si="4"/>
        <v>20.34672694615125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0.74844599999999994</v>
      </c>
      <c r="D7" s="115">
        <f t="shared" ref="D7:D11" si="5">C7*0.015</f>
        <v>1.1226689999999999E-2</v>
      </c>
      <c r="E7" s="116">
        <f t="shared" si="1"/>
        <v>0.73721930999999996</v>
      </c>
      <c r="F7" s="117">
        <f t="shared" si="2"/>
        <v>0.73721930999999996</v>
      </c>
      <c r="G7" s="112"/>
      <c r="H7" s="118">
        <f t="shared" si="3"/>
        <v>2.034672694615125E-2</v>
      </c>
      <c r="I7" s="118">
        <f t="shared" si="4"/>
        <v>20.34672694615125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0.74844599999999994</v>
      </c>
      <c r="D8" s="115">
        <f t="shared" si="5"/>
        <v>1.1226689999999999E-2</v>
      </c>
      <c r="E8" s="116">
        <f t="shared" si="1"/>
        <v>0.73721930999999996</v>
      </c>
      <c r="F8" s="117">
        <f t="shared" si="2"/>
        <v>0.73721930999999996</v>
      </c>
      <c r="G8" s="112"/>
      <c r="H8" s="118">
        <f t="shared" si="3"/>
        <v>2.034672694615125E-2</v>
      </c>
      <c r="I8" s="118">
        <f t="shared" si="4"/>
        <v>20.34672694615125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0.74844599999999994</v>
      </c>
      <c r="D9" s="115">
        <f t="shared" si="5"/>
        <v>1.1226689999999999E-2</v>
      </c>
      <c r="E9" s="116">
        <f t="shared" si="1"/>
        <v>0.73721930999999996</v>
      </c>
      <c r="F9" s="117">
        <f t="shared" si="2"/>
        <v>0.73721930999999996</v>
      </c>
      <c r="G9" s="112"/>
      <c r="H9" s="118">
        <f t="shared" si="3"/>
        <v>2.034672694615125E-2</v>
      </c>
      <c r="I9" s="118">
        <f t="shared" si="4"/>
        <v>20.34672694615125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0.82679999999999998</v>
      </c>
      <c r="D10" s="115">
        <f t="shared" si="5"/>
        <v>1.2402E-2</v>
      </c>
      <c r="E10" s="116">
        <f t="shared" si="1"/>
        <v>0.81439799999999996</v>
      </c>
      <c r="F10" s="117">
        <f t="shared" si="2"/>
        <v>0.81439799999999996</v>
      </c>
      <c r="G10" s="112"/>
      <c r="H10" s="118">
        <f t="shared" si="3"/>
        <v>1.841851281560114E-2</v>
      </c>
      <c r="I10" s="118">
        <f t="shared" si="4"/>
        <v>18.41851281560114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0.89198100000000002</v>
      </c>
      <c r="D12" s="115">
        <f t="shared" ref="D12:D28" si="6">C12*0.025</f>
        <v>2.2299525000000001E-2</v>
      </c>
      <c r="E12" s="116">
        <f t="shared" si="1"/>
        <v>0.86968147500000004</v>
      </c>
      <c r="F12" s="117">
        <f t="shared" si="2"/>
        <v>0.86968147500000004</v>
      </c>
      <c r="G12" s="112"/>
      <c r="H12" s="118">
        <f t="shared" si="3"/>
        <v>2.8746156746640938E-2</v>
      </c>
      <c r="I12" s="118">
        <f t="shared" si="4"/>
        <v>28.746156746640938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1.2787999999999999</v>
      </c>
      <c r="D16" s="115">
        <f t="shared" si="6"/>
        <v>3.1969999999999998E-2</v>
      </c>
      <c r="E16" s="116">
        <f>C16-D16</f>
        <v>1.2468299999999999</v>
      </c>
      <c r="F16" s="117">
        <f t="shared" si="2"/>
        <v>1.2468299999999999</v>
      </c>
      <c r="G16" s="112"/>
      <c r="H16" s="118">
        <f t="shared" si="3"/>
        <v>2.0050848952944733E-2</v>
      </c>
      <c r="I16" s="118">
        <f t="shared" si="4"/>
        <v>20.050848952944733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1.2787999999999999</v>
      </c>
      <c r="D17" s="115">
        <f t="shared" si="6"/>
        <v>3.1969999999999998E-2</v>
      </c>
      <c r="E17" s="116">
        <f t="shared" si="7"/>
        <v>1.2468299999999999</v>
      </c>
      <c r="F17" s="117">
        <f t="shared" si="2"/>
        <v>1.2468299999999999</v>
      </c>
      <c r="G17" s="112"/>
      <c r="H17" s="118">
        <f t="shared" si="3"/>
        <v>2.0050848952944733E-2</v>
      </c>
      <c r="I17" s="118">
        <f t="shared" si="4"/>
        <v>20.050848952944733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1.4084000000000001</v>
      </c>
      <c r="D18" s="115">
        <f t="shared" si="6"/>
        <v>3.5210000000000005E-2</v>
      </c>
      <c r="E18" s="116">
        <f t="shared" si="7"/>
        <v>1.3731900000000001</v>
      </c>
      <c r="F18" s="117">
        <f t="shared" si="2"/>
        <v>1.3731900000000001</v>
      </c>
      <c r="G18" s="112"/>
      <c r="H18" s="118">
        <f t="shared" si="3"/>
        <v>1.8205783613338244E-2</v>
      </c>
      <c r="I18" s="118">
        <f t="shared" si="4"/>
        <v>18.205783613338244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1.4300010000000001</v>
      </c>
      <c r="D19" s="115">
        <f t="shared" si="6"/>
        <v>3.5750025000000005E-2</v>
      </c>
      <c r="E19" s="116">
        <f t="shared" si="7"/>
        <v>1.3942509750000001</v>
      </c>
      <c r="F19" s="117">
        <f t="shared" si="2"/>
        <v>1.3942509750000001</v>
      </c>
      <c r="G19" s="112"/>
      <c r="H19" s="118">
        <f t="shared" si="3"/>
        <v>1.7930774622553103E-2</v>
      </c>
      <c r="I19" s="118">
        <f t="shared" si="4"/>
        <v>17.930774622553102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1.7445630000000001</v>
      </c>
      <c r="D21" s="115">
        <f t="shared" si="6"/>
        <v>4.3614075000000002E-2</v>
      </c>
      <c r="E21" s="116">
        <f t="shared" si="7"/>
        <v>1.7009489250000001</v>
      </c>
      <c r="F21" s="117">
        <f t="shared" si="2"/>
        <v>1.7009489250000001</v>
      </c>
      <c r="G21" s="112"/>
      <c r="H21" s="118">
        <f t="shared" si="3"/>
        <v>1.4697678238633771E-2</v>
      </c>
      <c r="I21" s="118">
        <f t="shared" si="4"/>
        <v>14.69767823863377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1.763668</v>
      </c>
      <c r="D22" s="115">
        <f t="shared" si="6"/>
        <v>4.4091700000000005E-2</v>
      </c>
      <c r="E22" s="116">
        <f t="shared" si="7"/>
        <v>1.7195762999999999</v>
      </c>
      <c r="F22" s="117">
        <f t="shared" si="2"/>
        <v>1.7195762999999999</v>
      </c>
      <c r="G22" s="112"/>
      <c r="H22" s="118">
        <f t="shared" si="3"/>
        <v>1.4538465085846997E-2</v>
      </c>
      <c r="I22" s="118">
        <f t="shared" si="4"/>
        <v>14.538465085846997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2.2114107999999999</v>
      </c>
      <c r="D27" s="115">
        <f t="shared" si="6"/>
        <v>5.5285269999999997E-2</v>
      </c>
      <c r="E27" s="116">
        <f t="shared" si="7"/>
        <v>2.1561255299999997</v>
      </c>
      <c r="F27" s="117">
        <f t="shared" si="2"/>
        <v>2.1561255299999997</v>
      </c>
      <c r="G27" s="112"/>
      <c r="H27" s="118">
        <f t="shared" si="3"/>
        <v>1.1594872215069996E-2</v>
      </c>
      <c r="I27" s="118">
        <f t="shared" si="4"/>
        <v>11.594872215069996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2.3322937000000001</v>
      </c>
      <c r="D28" s="115">
        <f t="shared" si="6"/>
        <v>5.8307342500000005E-2</v>
      </c>
      <c r="E28" s="116">
        <f t="shared" si="7"/>
        <v>2.2739863575000001</v>
      </c>
      <c r="F28" s="117">
        <f t="shared" si="2"/>
        <v>2.2739863575000001</v>
      </c>
      <c r="G28" s="112"/>
      <c r="H28" s="118">
        <f t="shared" si="3"/>
        <v>1.0993909403873792E-2</v>
      </c>
      <c r="I28" s="118">
        <f t="shared" si="4"/>
        <v>10.993909403873792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2.5659999999999998</v>
      </c>
      <c r="D29" s="115">
        <f>C29*0.03</f>
        <v>7.6979999999999993E-2</v>
      </c>
      <c r="E29" s="116">
        <f t="shared" si="7"/>
        <v>2.48902</v>
      </c>
      <c r="F29" s="117">
        <f t="shared" si="2"/>
        <v>2.48902</v>
      </c>
      <c r="G29" s="112"/>
      <c r="H29" s="118">
        <f t="shared" si="3"/>
        <v>1.2052936497095212E-2</v>
      </c>
      <c r="I29" s="118">
        <f t="shared" si="4"/>
        <v>12.052936497095212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2.7073352000000002</v>
      </c>
      <c r="D30" s="115">
        <f t="shared" ref="D30:D34" si="8">C30*0.03</f>
        <v>8.1220055999999999E-2</v>
      </c>
      <c r="E30" s="116">
        <f t="shared" si="7"/>
        <v>2.6261151440000003</v>
      </c>
      <c r="F30" s="117">
        <f t="shared" si="2"/>
        <v>2.6261151440000003</v>
      </c>
      <c r="G30" s="112"/>
      <c r="H30" s="118">
        <f t="shared" si="3"/>
        <v>1.1423718441494202E-2</v>
      </c>
      <c r="I30" s="118">
        <f t="shared" si="4"/>
        <v>11.423718441494202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2.9712999999999998</v>
      </c>
      <c r="D32" s="115">
        <f t="shared" si="8"/>
        <v>8.9138999999999996E-2</v>
      </c>
      <c r="E32" s="116">
        <f t="shared" si="7"/>
        <v>2.882161</v>
      </c>
      <c r="F32" s="117">
        <f t="shared" si="2"/>
        <v>2.882161</v>
      </c>
      <c r="G32" s="112"/>
      <c r="H32" s="118">
        <f t="shared" si="3"/>
        <v>1.0408856410172806E-2</v>
      </c>
      <c r="I32" s="118">
        <f t="shared" si="4"/>
        <v>10.408856410172806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2.984</v>
      </c>
      <c r="D33" s="115">
        <f t="shared" si="8"/>
        <v>8.9520000000000002E-2</v>
      </c>
      <c r="E33" s="116">
        <f t="shared" si="7"/>
        <v>2.8944800000000002</v>
      </c>
      <c r="F33" s="117">
        <f t="shared" si="2"/>
        <v>2.8944800000000002</v>
      </c>
      <c r="G33" s="112"/>
      <c r="H33" s="118">
        <f t="shared" si="3"/>
        <v>1.0364555982421697E-2</v>
      </c>
      <c r="I33" s="118">
        <f t="shared" si="4"/>
        <v>10.364555982421697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3.1059000000000001</v>
      </c>
      <c r="D34" s="115">
        <f t="shared" si="8"/>
        <v>9.3176999999999996E-2</v>
      </c>
      <c r="E34" s="116">
        <f t="shared" si="7"/>
        <v>3.0127230000000003</v>
      </c>
      <c r="F34" s="117">
        <f t="shared" si="2"/>
        <v>3.0127230000000003</v>
      </c>
      <c r="G34" s="112"/>
      <c r="H34" s="118">
        <f t="shared" si="3"/>
        <v>9.9577691012416314E-3</v>
      </c>
      <c r="I34" s="118">
        <f t="shared" si="4"/>
        <v>9.9577691012416309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3.4430999999999998</v>
      </c>
      <c r="D35" s="115">
        <f>C35*0.035</f>
        <v>0.1205085</v>
      </c>
      <c r="E35" s="116">
        <f t="shared" si="7"/>
        <v>3.3225914999999997</v>
      </c>
      <c r="F35" s="117">
        <f t="shared" si="2"/>
        <v>3.3225914999999997</v>
      </c>
      <c r="G35" s="112"/>
      <c r="H35" s="118">
        <f t="shared" si="3"/>
        <v>1.0533946168224451E-2</v>
      </c>
      <c r="I35" s="118">
        <f t="shared" si="4"/>
        <v>10.53394616822445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3.6736</v>
      </c>
      <c r="D38" s="115">
        <f t="shared" si="9"/>
        <v>0.12857600000000002</v>
      </c>
      <c r="E38" s="116">
        <f t="shared" si="7"/>
        <v>3.5450239999999997</v>
      </c>
      <c r="F38" s="117">
        <f t="shared" si="2"/>
        <v>3.5450239999999997</v>
      </c>
      <c r="G38" s="112"/>
      <c r="H38" s="118">
        <f t="shared" si="3"/>
        <v>9.8729938076582702E-3</v>
      </c>
      <c r="I38" s="118">
        <f t="shared" si="4"/>
        <v>9.8729938076582702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3.7526000000000002</v>
      </c>
      <c r="D39" s="115">
        <f t="shared" si="9"/>
        <v>0.13134100000000001</v>
      </c>
      <c r="E39" s="116">
        <f t="shared" si="7"/>
        <v>3.6212590000000002</v>
      </c>
      <c r="F39" s="117">
        <f t="shared" si="2"/>
        <v>3.6212590000000002</v>
      </c>
      <c r="G39" s="112"/>
      <c r="H39" s="118">
        <f t="shared" si="3"/>
        <v>9.66514684533748E-3</v>
      </c>
      <c r="I39" s="118">
        <f t="shared" si="4"/>
        <v>9.66514684533748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3.8957999999999999</v>
      </c>
      <c r="D40" s="115">
        <f t="shared" si="9"/>
        <v>0.136353</v>
      </c>
      <c r="E40" s="116">
        <f t="shared" si="7"/>
        <v>3.7594469999999998</v>
      </c>
      <c r="F40" s="117">
        <f t="shared" si="2"/>
        <v>3.7594469999999998</v>
      </c>
      <c r="G40" s="112"/>
      <c r="H40" s="118">
        <f t="shared" si="3"/>
        <v>9.3098798839297281E-3</v>
      </c>
      <c r="I40" s="118">
        <f t="shared" si="4"/>
        <v>9.3098798839297281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4.1020000000000003</v>
      </c>
      <c r="D41" s="115">
        <f t="shared" si="9"/>
        <v>0.14357000000000003</v>
      </c>
      <c r="E41" s="116">
        <f t="shared" si="7"/>
        <v>3.9584300000000003</v>
      </c>
      <c r="F41" s="117">
        <f t="shared" si="2"/>
        <v>3.9584300000000003</v>
      </c>
      <c r="G41" s="112"/>
      <c r="H41" s="118">
        <f t="shared" si="3"/>
        <v>8.8418893349130889E-3</v>
      </c>
      <c r="I41" s="118">
        <f t="shared" si="4"/>
        <v>8.8418893349130894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4.4722720000000002</v>
      </c>
      <c r="D42" s="115">
        <f t="shared" si="9"/>
        <v>0.15652952000000003</v>
      </c>
      <c r="E42" s="116">
        <f t="shared" si="7"/>
        <v>4.3157424799999999</v>
      </c>
      <c r="F42" s="117">
        <f t="shared" si="2"/>
        <v>4.3157424799999999</v>
      </c>
      <c r="G42" s="112"/>
      <c r="H42" s="118">
        <f t="shared" si="3"/>
        <v>8.1098444038764927E-3</v>
      </c>
      <c r="I42" s="118">
        <f t="shared" si="4"/>
        <v>8.1098444038764921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4.7664999999999997</v>
      </c>
      <c r="D43" s="115">
        <f>C43*0.04</f>
        <v>0.19066</v>
      </c>
      <c r="E43" s="116">
        <f t="shared" si="7"/>
        <v>4.5758399999999995</v>
      </c>
      <c r="F43" s="117">
        <f t="shared" si="2"/>
        <v>4.5758399999999995</v>
      </c>
      <c r="G43" s="112"/>
      <c r="H43" s="118">
        <f t="shared" si="3"/>
        <v>8.7415643903633045E-3</v>
      </c>
      <c r="I43" s="118">
        <f t="shared" si="4"/>
        <v>8.7415643903633047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5.0350000000000001</v>
      </c>
      <c r="D44" s="115">
        <f t="shared" ref="D44:D57" si="10">C44*0.04</f>
        <v>0.20140000000000002</v>
      </c>
      <c r="E44" s="116">
        <f t="shared" si="7"/>
        <v>4.8336000000000006</v>
      </c>
      <c r="F44" s="117">
        <f t="shared" si="2"/>
        <v>4.8336000000000006</v>
      </c>
      <c r="G44" s="112"/>
      <c r="H44" s="118">
        <f t="shared" si="3"/>
        <v>8.2754054948692424E-3</v>
      </c>
      <c r="I44" s="118">
        <f t="shared" si="4"/>
        <v>8.2754054948692417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6.4243126000000004</v>
      </c>
      <c r="D45" s="115">
        <f t="shared" si="10"/>
        <v>0.25697250400000005</v>
      </c>
      <c r="E45" s="116">
        <f t="shared" si="7"/>
        <v>6.1673400960000002</v>
      </c>
      <c r="F45" s="117">
        <f t="shared" si="2"/>
        <v>6.1673400960000002</v>
      </c>
      <c r="G45" s="112"/>
      <c r="H45" s="118">
        <f t="shared" si="3"/>
        <v>6.485778208654841E-3</v>
      </c>
      <c r="I45" s="118">
        <f t="shared" si="4"/>
        <v>6.4857782086548408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6.6662999999999997</v>
      </c>
      <c r="D46" s="115">
        <f t="shared" si="10"/>
        <v>0.266652</v>
      </c>
      <c r="E46" s="116">
        <f t="shared" si="7"/>
        <v>6.399648</v>
      </c>
      <c r="F46" s="117">
        <f t="shared" si="2"/>
        <v>6.399648</v>
      </c>
      <c r="G46" s="112"/>
      <c r="H46" s="118">
        <f t="shared" si="3"/>
        <v>6.2503437689072627E-3</v>
      </c>
      <c r="I46" s="118">
        <f t="shared" si="4"/>
        <v>6.2503437689072623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6.7464494999999998</v>
      </c>
      <c r="D47" s="115">
        <f t="shared" si="10"/>
        <v>0.26985798</v>
      </c>
      <c r="E47" s="116">
        <f t="shared" si="7"/>
        <v>6.4765915199999995</v>
      </c>
      <c r="F47" s="117">
        <f t="shared" si="2"/>
        <v>6.4765915199999995</v>
      </c>
      <c r="G47" s="112"/>
      <c r="H47" s="118">
        <f t="shared" si="3"/>
        <v>6.1760881285284619E-3</v>
      </c>
      <c r="I47" s="118">
        <f t="shared" si="4"/>
        <v>6.1760881285284617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6.6760000000000002</v>
      </c>
      <c r="D48" s="115">
        <f t="shared" si="10"/>
        <v>0.26704</v>
      </c>
      <c r="E48" s="116">
        <f t="shared" si="7"/>
        <v>6.4089600000000004</v>
      </c>
      <c r="F48" s="117">
        <f t="shared" si="2"/>
        <v>6.4089600000000004</v>
      </c>
      <c r="G48" s="112"/>
      <c r="H48" s="118">
        <f t="shared" si="3"/>
        <v>6.2412622328739675E-3</v>
      </c>
      <c r="I48" s="118">
        <f t="shared" si="4"/>
        <v>6.241262232873968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</v>
      </c>
      <c r="D49" s="115">
        <f t="shared" si="10"/>
        <v>0.30599999999999999</v>
      </c>
      <c r="E49" s="116">
        <f t="shared" si="7"/>
        <v>7.3440000000000003</v>
      </c>
      <c r="F49" s="117">
        <f t="shared" si="2"/>
        <v>7.3440000000000003</v>
      </c>
      <c r="G49" s="112"/>
      <c r="H49" s="118">
        <f t="shared" si="3"/>
        <v>5.4466230936819071E-3</v>
      </c>
      <c r="I49" s="118">
        <f t="shared" si="4"/>
        <v>5.4466230936819073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7.8085959999999996</v>
      </c>
      <c r="D50" s="115">
        <f t="shared" si="10"/>
        <v>0.31234383999999998</v>
      </c>
      <c r="E50" s="116">
        <f t="shared" si="7"/>
        <v>7.4962521600000001</v>
      </c>
      <c r="F50" s="117">
        <f t="shared" si="2"/>
        <v>7.4962521600000001</v>
      </c>
      <c r="G50" s="112"/>
      <c r="H50" s="118">
        <f t="shared" si="3"/>
        <v>5.3359997964636252E-3</v>
      </c>
      <c r="I50" s="118">
        <f t="shared" si="4"/>
        <v>5.335999796463625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7.8491999999999997</v>
      </c>
      <c r="D51" s="115">
        <f t="shared" si="10"/>
        <v>0.31396799999999997</v>
      </c>
      <c r="E51" s="116">
        <f t="shared" si="7"/>
        <v>7.5352319999999997</v>
      </c>
      <c r="F51" s="117">
        <f t="shared" si="2"/>
        <v>7.5352319999999997</v>
      </c>
      <c r="G51" s="112"/>
      <c r="H51" s="118">
        <f t="shared" si="3"/>
        <v>5.3083966094209234E-3</v>
      </c>
      <c r="I51" s="118">
        <f t="shared" si="4"/>
        <v>5.3083966094209236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8.0960000000000001</v>
      </c>
      <c r="D52" s="115">
        <f t="shared" si="10"/>
        <v>0.32384000000000002</v>
      </c>
      <c r="E52" s="116">
        <f t="shared" si="7"/>
        <v>7.7721600000000004</v>
      </c>
      <c r="F52" s="117">
        <f t="shared" si="2"/>
        <v>7.7721600000000004</v>
      </c>
      <c r="G52" s="112"/>
      <c r="H52" s="118">
        <f t="shared" si="3"/>
        <v>5.1465744400526897E-3</v>
      </c>
      <c r="I52" s="118">
        <f t="shared" si="4"/>
        <v>5.1465744400526896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9.2261000000000006</v>
      </c>
      <c r="D54" s="115">
        <f t="shared" si="10"/>
        <v>0.36904400000000004</v>
      </c>
      <c r="E54" s="116">
        <f t="shared" si="7"/>
        <v>8.857056</v>
      </c>
      <c r="F54" s="117">
        <f t="shared" si="2"/>
        <v>8.857056</v>
      </c>
      <c r="G54" s="112"/>
      <c r="H54" s="118">
        <f t="shared" si="3"/>
        <v>4.5161733198932075E-3</v>
      </c>
      <c r="I54" s="118">
        <f t="shared" si="4"/>
        <v>4.5161733198932072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9.7990999999999993</v>
      </c>
      <c r="D55" s="115">
        <f t="shared" si="10"/>
        <v>0.39196399999999998</v>
      </c>
      <c r="E55" s="116">
        <f t="shared" si="7"/>
        <v>9.4071359999999995</v>
      </c>
      <c r="F55" s="117">
        <f t="shared" si="2"/>
        <v>9.4071359999999995</v>
      </c>
      <c r="G55" s="112"/>
      <c r="H55" s="118">
        <f t="shared" si="3"/>
        <v>4.2520911784415527E-3</v>
      </c>
      <c r="I55" s="118">
        <f t="shared" si="4"/>
        <v>4.2520911784415532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9.4392999999999994</v>
      </c>
      <c r="D56" s="115">
        <f t="shared" si="10"/>
        <v>0.37757199999999996</v>
      </c>
      <c r="E56" s="116">
        <f t="shared" si="7"/>
        <v>9.0617279999999987</v>
      </c>
      <c r="F56" s="117">
        <f t="shared" si="2"/>
        <v>9.0617279999999987</v>
      </c>
      <c r="G56" s="112"/>
      <c r="H56" s="118">
        <f t="shared" si="3"/>
        <v>4.414169129773049E-3</v>
      </c>
      <c r="I56" s="118">
        <f t="shared" si="4"/>
        <v>4.4141691297730485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9.9267000000000003</v>
      </c>
      <c r="D57" s="115">
        <f t="shared" si="10"/>
        <v>0.39706800000000003</v>
      </c>
      <c r="E57" s="116">
        <f t="shared" si="7"/>
        <v>9.5296319999999994</v>
      </c>
      <c r="F57" s="117">
        <f t="shared" si="2"/>
        <v>9.5296319999999994</v>
      </c>
      <c r="G57" s="112"/>
      <c r="H57" s="118">
        <f t="shared" si="3"/>
        <v>4.197433856837296E-3</v>
      </c>
      <c r="I57" s="118">
        <f t="shared" si="4"/>
        <v>4.1974338568372964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11.73</v>
      </c>
      <c r="D58" s="115">
        <f>C58*0.045</f>
        <v>0.52785000000000004</v>
      </c>
      <c r="E58" s="116">
        <f t="shared" si="7"/>
        <v>11.20215</v>
      </c>
      <c r="F58" s="117">
        <f t="shared" si="2"/>
        <v>11.20215</v>
      </c>
      <c r="G58" s="112"/>
      <c r="H58" s="118">
        <f t="shared" si="3"/>
        <v>4.0170860058113822E-3</v>
      </c>
      <c r="I58" s="118">
        <f t="shared" si="4"/>
        <v>4.0170860058113824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11.67</v>
      </c>
      <c r="D59" s="115">
        <f t="shared" ref="D59:D69" si="11">C59*0.045</f>
        <v>0.52515000000000001</v>
      </c>
      <c r="E59" s="116">
        <f t="shared" si="7"/>
        <v>11.14485</v>
      </c>
      <c r="F59" s="117">
        <f t="shared" si="2"/>
        <v>11.14485</v>
      </c>
      <c r="G59" s="112"/>
      <c r="H59" s="118">
        <f t="shared" si="3"/>
        <v>4.0377394042988568E-3</v>
      </c>
      <c r="I59" s="118">
        <f t="shared" si="4"/>
        <v>4.0377394042988568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13.724042000000001</v>
      </c>
      <c r="D60" s="115">
        <f t="shared" si="11"/>
        <v>0.61758188999999997</v>
      </c>
      <c r="E60" s="116">
        <f t="shared" si="7"/>
        <v>13.10646011</v>
      </c>
      <c r="F60" s="117">
        <f t="shared" si="2"/>
        <v>13.10646011</v>
      </c>
      <c r="G60" s="112"/>
      <c r="H60" s="118">
        <f t="shared" si="3"/>
        <v>3.4334213527011659E-3</v>
      </c>
      <c r="I60" s="118">
        <f t="shared" si="4"/>
        <v>3.4334213527011661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14.5291</v>
      </c>
      <c r="D61" s="115">
        <f t="shared" si="11"/>
        <v>0.65380949999999993</v>
      </c>
      <c r="E61" s="116">
        <f t="shared" si="7"/>
        <v>13.8752905</v>
      </c>
      <c r="F61" s="117">
        <f t="shared" si="2"/>
        <v>13.8752905</v>
      </c>
      <c r="G61" s="112"/>
      <c r="H61" s="118">
        <f t="shared" si="3"/>
        <v>3.2431753410856468E-3</v>
      </c>
      <c r="I61" s="118">
        <f t="shared" si="4"/>
        <v>3.2431753410856468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16.433299999999999</v>
      </c>
      <c r="D63" s="115">
        <f t="shared" si="11"/>
        <v>0.73949849999999995</v>
      </c>
      <c r="E63" s="116">
        <f t="shared" si="7"/>
        <v>15.693801499999999</v>
      </c>
      <c r="F63" s="117">
        <f t="shared" si="2"/>
        <v>15.693801499999999</v>
      </c>
      <c r="G63" s="112"/>
      <c r="H63" s="118">
        <f t="shared" si="3"/>
        <v>2.8673741030814034E-3</v>
      </c>
      <c r="I63" s="118">
        <f t="shared" si="4"/>
        <v>2.8673741030814033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16.433299999999999</v>
      </c>
      <c r="D64" s="115">
        <f t="shared" si="11"/>
        <v>0.73949849999999995</v>
      </c>
      <c r="E64" s="116">
        <f t="shared" si="7"/>
        <v>15.693801499999999</v>
      </c>
      <c r="F64" s="117">
        <f t="shared" si="2"/>
        <v>15.693801499999999</v>
      </c>
      <c r="G64" s="112"/>
      <c r="H64" s="118">
        <f t="shared" si="3"/>
        <v>2.8673741030814034E-3</v>
      </c>
      <c r="I64" s="118">
        <f t="shared" si="4"/>
        <v>2.8673741030814033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16.441600000000001</v>
      </c>
      <c r="D65" s="115">
        <f t="shared" si="11"/>
        <v>0.73987199999999997</v>
      </c>
      <c r="E65" s="116">
        <f t="shared" si="7"/>
        <v>15.701728000000001</v>
      </c>
      <c r="F65" s="117">
        <f t="shared" si="2"/>
        <v>15.701728000000001</v>
      </c>
      <c r="G65" s="112"/>
      <c r="H65" s="118">
        <f t="shared" si="3"/>
        <v>2.8659266037470502E-3</v>
      </c>
      <c r="I65" s="118">
        <f t="shared" si="4"/>
        <v>2.8659266037470501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16.441600000000001</v>
      </c>
      <c r="D66" s="115">
        <f t="shared" si="11"/>
        <v>0.73987199999999997</v>
      </c>
      <c r="E66" s="116">
        <f t="shared" si="7"/>
        <v>15.701728000000001</v>
      </c>
      <c r="F66" s="117">
        <f t="shared" si="2"/>
        <v>15.701728000000001</v>
      </c>
      <c r="G66" s="112"/>
      <c r="H66" s="118">
        <f t="shared" si="3"/>
        <v>2.8659266037470502E-3</v>
      </c>
      <c r="I66" s="118">
        <f t="shared" si="4"/>
        <v>2.8659266037470501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18.420000000000002</v>
      </c>
      <c r="D67" s="115">
        <f t="shared" si="11"/>
        <v>0.82890000000000008</v>
      </c>
      <c r="E67" s="116">
        <f t="shared" si="7"/>
        <v>17.591100000000001</v>
      </c>
      <c r="F67" s="117">
        <f t="shared" ref="F67:F130" si="12">E67</f>
        <v>17.591100000000001</v>
      </c>
      <c r="G67" s="112"/>
      <c r="H67" s="118">
        <f t="shared" ref="H67:H130" si="13">(1/E67)-(1/C67)</f>
        <v>2.5581117724303784E-3</v>
      </c>
      <c r="I67" s="118">
        <f t="shared" ref="I67:I130" si="14">H67*1000</f>
        <v>2.5581117724303786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17.976925000000001</v>
      </c>
      <c r="D68" s="115">
        <f t="shared" si="11"/>
        <v>0.80896162500000002</v>
      </c>
      <c r="E68" s="116">
        <f t="shared" si="7"/>
        <v>17.167963375000003</v>
      </c>
      <c r="F68" s="117">
        <f t="shared" si="12"/>
        <v>17.167963375000003</v>
      </c>
      <c r="G68" s="112"/>
      <c r="H68" s="118">
        <f t="shared" si="13"/>
        <v>2.6211612301974621E-3</v>
      </c>
      <c r="I68" s="118">
        <f t="shared" si="14"/>
        <v>2.6211612301974623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20.11111</v>
      </c>
      <c r="D69" s="115">
        <f t="shared" si="11"/>
        <v>0.90499995</v>
      </c>
      <c r="E69" s="116">
        <f t="shared" si="7"/>
        <v>19.206110049999999</v>
      </c>
      <c r="F69" s="117">
        <f t="shared" si="12"/>
        <v>19.206110049999999</v>
      </c>
      <c r="G69" s="112"/>
      <c r="H69" s="118">
        <f t="shared" si="13"/>
        <v>2.3430043815665866E-3</v>
      </c>
      <c r="I69" s="118">
        <f t="shared" si="14"/>
        <v>2.3430043815665864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21.681000000000001</v>
      </c>
      <c r="D70" s="115">
        <f>C70*0.05</f>
        <v>1.0840500000000002</v>
      </c>
      <c r="E70" s="116">
        <f t="shared" si="7"/>
        <v>20.59695</v>
      </c>
      <c r="F70" s="117">
        <f t="shared" si="12"/>
        <v>20.59695</v>
      </c>
      <c r="G70" s="112"/>
      <c r="H70" s="118">
        <f t="shared" si="13"/>
        <v>2.4275438839245628E-3</v>
      </c>
      <c r="I70" s="118">
        <f t="shared" si="14"/>
        <v>2.4275438839245629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22.098305</v>
      </c>
      <c r="D71" s="115">
        <f t="shared" ref="D71:D134" si="15">C71*0.05</f>
        <v>1.1049152500000001</v>
      </c>
      <c r="E71" s="116">
        <f t="shared" si="7"/>
        <v>20.993389749999999</v>
      </c>
      <c r="F71" s="117">
        <f t="shared" si="12"/>
        <v>20.993389749999999</v>
      </c>
      <c r="G71" s="112"/>
      <c r="H71" s="118">
        <f t="shared" si="13"/>
        <v>2.3817020783887463E-3</v>
      </c>
      <c r="I71" s="118">
        <f t="shared" si="14"/>
        <v>2.3817020783887464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22.816600000000001</v>
      </c>
      <c r="D72" s="115">
        <f t="shared" si="15"/>
        <v>1.14083</v>
      </c>
      <c r="E72" s="116">
        <f t="shared" si="7"/>
        <v>21.67577</v>
      </c>
      <c r="F72" s="117">
        <f t="shared" si="12"/>
        <v>21.67577</v>
      </c>
      <c r="G72" s="112"/>
      <c r="H72" s="118">
        <f t="shared" si="13"/>
        <v>2.3067231290976042E-3</v>
      </c>
      <c r="I72" s="118">
        <f t="shared" si="14"/>
        <v>2.3067231290976045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26.85</v>
      </c>
      <c r="D74" s="115">
        <f t="shared" si="15"/>
        <v>1.3425000000000002</v>
      </c>
      <c r="E74" s="116">
        <f t="shared" si="7"/>
        <v>25.5075</v>
      </c>
      <c r="F74" s="117">
        <f t="shared" si="12"/>
        <v>25.5075</v>
      </c>
      <c r="G74" s="112"/>
      <c r="H74" s="118">
        <f t="shared" si="13"/>
        <v>1.9602077820249017E-3</v>
      </c>
      <c r="I74" s="118">
        <f t="shared" si="14"/>
        <v>1.9602077820249018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32.477164999999999</v>
      </c>
      <c r="D75" s="115">
        <f t="shared" si="15"/>
        <v>1.6238582500000001</v>
      </c>
      <c r="E75" s="116">
        <f t="shared" si="7"/>
        <v>30.853306749999998</v>
      </c>
      <c r="F75" s="117">
        <f t="shared" si="12"/>
        <v>30.853306749999998</v>
      </c>
      <c r="G75" s="112"/>
      <c r="H75" s="118">
        <f t="shared" si="13"/>
        <v>1.6205718370851802E-3</v>
      </c>
      <c r="I75" s="118">
        <f t="shared" si="14"/>
        <v>1.6205718370851803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33.729999999999997</v>
      </c>
      <c r="D76" s="115">
        <f t="shared" si="15"/>
        <v>1.6864999999999999</v>
      </c>
      <c r="E76" s="116">
        <f t="shared" si="7"/>
        <v>32.043499999999995</v>
      </c>
      <c r="F76" s="117">
        <f t="shared" si="12"/>
        <v>32.043499999999995</v>
      </c>
      <c r="G76" s="112"/>
      <c r="H76" s="118">
        <f t="shared" si="13"/>
        <v>1.5603788599872076E-3</v>
      </c>
      <c r="I76" s="118">
        <f t="shared" si="14"/>
        <v>1.5603788599872077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37.742527000000003</v>
      </c>
      <c r="D78" s="115">
        <f t="shared" si="15"/>
        <v>1.8871263500000002</v>
      </c>
      <c r="E78" s="116">
        <f t="shared" ref="E78:E141" si="16">C78-D78</f>
        <v>35.85540065</v>
      </c>
      <c r="F78" s="117">
        <f t="shared" si="12"/>
        <v>35.85540065</v>
      </c>
      <c r="G78" s="112"/>
      <c r="H78" s="118">
        <f t="shared" si="13"/>
        <v>1.3944900654735831E-3</v>
      </c>
      <c r="I78" s="118">
        <f t="shared" si="14"/>
        <v>1.3944900654735832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40.174230000000001</v>
      </c>
      <c r="D79" s="115">
        <f t="shared" si="15"/>
        <v>2.0087115</v>
      </c>
      <c r="E79" s="116">
        <f t="shared" si="16"/>
        <v>38.165518500000005</v>
      </c>
      <c r="F79" s="117">
        <f t="shared" si="12"/>
        <v>38.165518500000005</v>
      </c>
      <c r="G79" s="112"/>
      <c r="H79" s="118">
        <f t="shared" si="13"/>
        <v>1.3100830793114984E-3</v>
      </c>
      <c r="I79" s="118">
        <f t="shared" si="14"/>
        <v>1.3100830793114984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40.11</v>
      </c>
      <c r="D80" s="115">
        <f t="shared" si="15"/>
        <v>2.0055000000000001</v>
      </c>
      <c r="E80" s="116">
        <f t="shared" si="16"/>
        <v>38.104500000000002</v>
      </c>
      <c r="F80" s="117">
        <f t="shared" si="12"/>
        <v>38.104500000000002</v>
      </c>
      <c r="G80" s="112"/>
      <c r="H80" s="118">
        <f t="shared" si="13"/>
        <v>1.3121809760002108E-3</v>
      </c>
      <c r="I80" s="118">
        <f t="shared" si="14"/>
        <v>1.3121809760002108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45.025599999999997</v>
      </c>
      <c r="D81" s="115">
        <f t="shared" si="15"/>
        <v>2.2512799999999999</v>
      </c>
      <c r="E81" s="116">
        <f t="shared" si="16"/>
        <v>42.774319999999996</v>
      </c>
      <c r="F81" s="117">
        <f t="shared" si="12"/>
        <v>42.774319999999996</v>
      </c>
      <c r="G81" s="112"/>
      <c r="H81" s="118">
        <f t="shared" si="13"/>
        <v>1.1689256544580966E-3</v>
      </c>
      <c r="I81" s="118">
        <f t="shared" si="14"/>
        <v>1.1689256544580966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49.834800000000001</v>
      </c>
      <c r="D82" s="115">
        <f t="shared" si="15"/>
        <v>2.4917400000000001</v>
      </c>
      <c r="E82" s="116">
        <f t="shared" si="16"/>
        <v>47.343060000000001</v>
      </c>
      <c r="F82" s="117">
        <f t="shared" si="12"/>
        <v>47.343060000000001</v>
      </c>
      <c r="G82" s="112"/>
      <c r="H82" s="118">
        <f t="shared" si="13"/>
        <v>1.0561210027404226E-3</v>
      </c>
      <c r="I82" s="118">
        <f t="shared" si="14"/>
        <v>1.0561210027404226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47.952198000000003</v>
      </c>
      <c r="D83" s="115">
        <f t="shared" si="15"/>
        <v>2.3976099000000004</v>
      </c>
      <c r="E83" s="116">
        <f t="shared" si="16"/>
        <v>45.554588100000004</v>
      </c>
      <c r="F83" s="117">
        <f t="shared" si="12"/>
        <v>45.554588100000004</v>
      </c>
      <c r="G83" s="112"/>
      <c r="H83" s="118">
        <f t="shared" si="13"/>
        <v>1.0975842848198192E-3</v>
      </c>
      <c r="I83" s="118">
        <f t="shared" si="14"/>
        <v>1.0975842848198192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54.467007000000002</v>
      </c>
      <c r="D84" s="115">
        <f t="shared" si="15"/>
        <v>2.7233503500000005</v>
      </c>
      <c r="E84" s="116">
        <f t="shared" si="16"/>
        <v>51.743656650000005</v>
      </c>
      <c r="F84" s="117">
        <f t="shared" si="12"/>
        <v>51.743656650000005</v>
      </c>
      <c r="G84" s="112"/>
      <c r="H84" s="118">
        <f t="shared" si="13"/>
        <v>9.6630202110000937E-4</v>
      </c>
      <c r="I84" s="118">
        <f t="shared" si="14"/>
        <v>0.9663020211000094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54.849299999999999</v>
      </c>
      <c r="D85" s="115">
        <f t="shared" si="15"/>
        <v>2.7424650000000002</v>
      </c>
      <c r="E85" s="116">
        <f t="shared" si="16"/>
        <v>52.106834999999997</v>
      </c>
      <c r="F85" s="117">
        <f t="shared" si="12"/>
        <v>52.106834999999997</v>
      </c>
      <c r="G85" s="112"/>
      <c r="H85" s="118">
        <f t="shared" si="13"/>
        <v>9.5956701265774783E-4</v>
      </c>
      <c r="I85" s="118">
        <f t="shared" si="14"/>
        <v>0.9595670126577478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61.087605000000003</v>
      </c>
      <c r="D86" s="115">
        <f t="shared" si="15"/>
        <v>3.0543802500000004</v>
      </c>
      <c r="E86" s="116">
        <f t="shared" si="16"/>
        <v>58.033224750000002</v>
      </c>
      <c r="F86" s="117">
        <f t="shared" si="12"/>
        <v>58.033224750000002</v>
      </c>
      <c r="G86" s="112"/>
      <c r="H86" s="118">
        <f t="shared" si="13"/>
        <v>8.6157542020788916E-4</v>
      </c>
      <c r="I86" s="118">
        <f t="shared" si="14"/>
        <v>0.86157542020788913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63.524000000000001</v>
      </c>
      <c r="D87" s="115">
        <f t="shared" si="15"/>
        <v>3.1762000000000001</v>
      </c>
      <c r="E87" s="116">
        <f t="shared" si="16"/>
        <v>60.347799999999999</v>
      </c>
      <c r="F87" s="117">
        <f t="shared" si="12"/>
        <v>60.347799999999999</v>
      </c>
      <c r="G87" s="112"/>
      <c r="H87" s="118">
        <f t="shared" si="13"/>
        <v>8.2853061752044196E-4</v>
      </c>
      <c r="I87" s="118">
        <f t="shared" si="14"/>
        <v>0.82853061752044199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63.685383000000002</v>
      </c>
      <c r="D88" s="115">
        <f t="shared" si="15"/>
        <v>3.1842691500000004</v>
      </c>
      <c r="E88" s="116">
        <f t="shared" si="16"/>
        <v>60.501113850000003</v>
      </c>
      <c r="F88" s="117">
        <f t="shared" si="12"/>
        <v>60.501113850000003</v>
      </c>
      <c r="G88" s="112"/>
      <c r="H88" s="118">
        <f t="shared" si="13"/>
        <v>8.2643106578111566E-4</v>
      </c>
      <c r="I88" s="118">
        <f t="shared" si="14"/>
        <v>0.82643106578111569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64.87</v>
      </c>
      <c r="D89" s="115">
        <f t="shared" si="15"/>
        <v>3.2435000000000005</v>
      </c>
      <c r="E89" s="116">
        <f t="shared" si="16"/>
        <v>61.626500000000007</v>
      </c>
      <c r="F89" s="117">
        <f t="shared" si="12"/>
        <v>61.626500000000007</v>
      </c>
      <c r="G89" s="112"/>
      <c r="H89" s="118">
        <f t="shared" si="13"/>
        <v>8.1133927774577376E-4</v>
      </c>
      <c r="I89" s="118">
        <f t="shared" si="14"/>
        <v>0.81133927774577375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72.16</v>
      </c>
      <c r="D90" s="115">
        <f t="shared" si="15"/>
        <v>3.6080000000000001</v>
      </c>
      <c r="E90" s="116">
        <f t="shared" si="16"/>
        <v>68.551999999999992</v>
      </c>
      <c r="F90" s="117">
        <f t="shared" si="12"/>
        <v>68.551999999999992</v>
      </c>
      <c r="G90" s="112"/>
      <c r="H90" s="118">
        <f t="shared" si="13"/>
        <v>7.2937332244135851E-4</v>
      </c>
      <c r="I90" s="118">
        <f t="shared" si="14"/>
        <v>0.72937332244135855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83.004499999999993</v>
      </c>
      <c r="D91" s="115">
        <f t="shared" si="15"/>
        <v>4.1502249999999998</v>
      </c>
      <c r="E91" s="116">
        <f t="shared" si="16"/>
        <v>78.854274999999987</v>
      </c>
      <c r="F91" s="117">
        <f t="shared" si="12"/>
        <v>78.854274999999987</v>
      </c>
      <c r="G91" s="112"/>
      <c r="H91" s="118">
        <f t="shared" si="13"/>
        <v>6.3408103111720938E-4</v>
      </c>
      <c r="I91" s="118">
        <f t="shared" si="14"/>
        <v>0.63408103111720937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81.5</v>
      </c>
      <c r="D92" s="115">
        <f t="shared" si="15"/>
        <v>4.0750000000000002</v>
      </c>
      <c r="E92" s="116">
        <f t="shared" si="16"/>
        <v>77.424999999999997</v>
      </c>
      <c r="F92" s="117">
        <f t="shared" si="12"/>
        <v>77.424999999999997</v>
      </c>
      <c r="G92" s="112"/>
      <c r="H92" s="118">
        <f t="shared" si="13"/>
        <v>6.457862447529876E-4</v>
      </c>
      <c r="I92" s="118">
        <f t="shared" si="14"/>
        <v>0.64578624475298763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94.47</v>
      </c>
      <c r="D94" s="115">
        <f t="shared" si="15"/>
        <v>4.7235000000000005</v>
      </c>
      <c r="E94" s="116">
        <f t="shared" si="16"/>
        <v>89.746499999999997</v>
      </c>
      <c r="F94" s="117">
        <f t="shared" si="12"/>
        <v>89.746499999999997</v>
      </c>
      <c r="G94" s="112"/>
      <c r="H94" s="118">
        <f t="shared" si="13"/>
        <v>5.5712479038179906E-4</v>
      </c>
      <c r="I94" s="118">
        <f t="shared" si="14"/>
        <v>0.55712479038179907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94.51</v>
      </c>
      <c r="D95" s="115">
        <f t="shared" si="15"/>
        <v>4.7255000000000003</v>
      </c>
      <c r="E95" s="116">
        <f t="shared" si="16"/>
        <v>89.784500000000008</v>
      </c>
      <c r="F95" s="117">
        <f t="shared" si="12"/>
        <v>89.784500000000008</v>
      </c>
      <c r="G95" s="112"/>
      <c r="H95" s="118">
        <f t="shared" si="13"/>
        <v>5.5688899531656198E-4</v>
      </c>
      <c r="I95" s="118">
        <f t="shared" si="14"/>
        <v>0.556888995316562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98.354290000000006</v>
      </c>
      <c r="D96" s="115">
        <f t="shared" si="15"/>
        <v>4.9177145000000007</v>
      </c>
      <c r="E96" s="116">
        <f t="shared" si="16"/>
        <v>93.436575500000004</v>
      </c>
      <c r="F96" s="117">
        <f t="shared" si="12"/>
        <v>93.436575500000004</v>
      </c>
      <c r="G96" s="112"/>
      <c r="H96" s="118">
        <f t="shared" si="13"/>
        <v>5.3512235152496611E-4</v>
      </c>
      <c r="I96" s="118">
        <f t="shared" si="14"/>
        <v>0.53512235152496612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104.85294</v>
      </c>
      <c r="D97" s="115">
        <f t="shared" si="15"/>
        <v>5.2426470000000007</v>
      </c>
      <c r="E97" s="116">
        <f t="shared" si="16"/>
        <v>99.610292999999999</v>
      </c>
      <c r="F97" s="117">
        <f t="shared" si="12"/>
        <v>99.610292999999999</v>
      </c>
      <c r="G97" s="112"/>
      <c r="H97" s="118">
        <f t="shared" si="13"/>
        <v>5.0195615828577123E-4</v>
      </c>
      <c r="I97" s="118">
        <f t="shared" si="14"/>
        <v>0.50195615828577123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106.441605</v>
      </c>
      <c r="D98" s="115">
        <f t="shared" si="15"/>
        <v>5.32208025</v>
      </c>
      <c r="E98" s="116">
        <f t="shared" si="16"/>
        <v>101.11952475</v>
      </c>
      <c r="F98" s="117">
        <f t="shared" si="12"/>
        <v>101.11952475</v>
      </c>
      <c r="G98" s="112"/>
      <c r="H98" s="118">
        <f t="shared" si="13"/>
        <v>4.9446434923043972E-4</v>
      </c>
      <c r="I98" s="118">
        <f t="shared" si="14"/>
        <v>0.49446434923043969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117.449</v>
      </c>
      <c r="D99" s="115">
        <f t="shared" si="15"/>
        <v>5.8724500000000006</v>
      </c>
      <c r="E99" s="116">
        <f t="shared" si="16"/>
        <v>111.57655</v>
      </c>
      <c r="F99" s="117">
        <f t="shared" si="12"/>
        <v>111.57655</v>
      </c>
      <c r="G99" s="112"/>
      <c r="H99" s="118">
        <f t="shared" si="13"/>
        <v>4.4812283584677939E-4</v>
      </c>
      <c r="I99" s="118">
        <f t="shared" si="14"/>
        <v>0.44812283584677937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123.90000999999999</v>
      </c>
      <c r="D101" s="115">
        <f t="shared" si="15"/>
        <v>6.1950004999999999</v>
      </c>
      <c r="E101" s="116">
        <f t="shared" si="16"/>
        <v>117.70500949999999</v>
      </c>
      <c r="F101" s="117">
        <f t="shared" si="12"/>
        <v>117.70500949999999</v>
      </c>
      <c r="G101" s="112"/>
      <c r="H101" s="118">
        <f t="shared" si="13"/>
        <v>4.2479075625069355E-4</v>
      </c>
      <c r="I101" s="118">
        <f t="shared" si="14"/>
        <v>0.42479075625069357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121.44</v>
      </c>
      <c r="D102" s="115">
        <f t="shared" si="15"/>
        <v>6.0720000000000001</v>
      </c>
      <c r="E102" s="116">
        <f t="shared" si="16"/>
        <v>115.36799999999999</v>
      </c>
      <c r="F102" s="117">
        <f t="shared" si="12"/>
        <v>115.36799999999999</v>
      </c>
      <c r="G102" s="112"/>
      <c r="H102" s="118">
        <f t="shared" si="13"/>
        <v>4.3339574232022747E-4</v>
      </c>
      <c r="I102" s="118">
        <f t="shared" si="14"/>
        <v>0.43339574232022748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129.81487999999999</v>
      </c>
      <c r="D103" s="115">
        <f t="shared" si="15"/>
        <v>6.4907439999999994</v>
      </c>
      <c r="E103" s="116">
        <f t="shared" si="16"/>
        <v>123.32413599999998</v>
      </c>
      <c r="F103" s="117">
        <f t="shared" si="12"/>
        <v>123.32413599999998</v>
      </c>
      <c r="G103" s="112"/>
      <c r="H103" s="118">
        <f t="shared" si="13"/>
        <v>4.0543563994642571E-4</v>
      </c>
      <c r="I103" s="118">
        <f t="shared" si="14"/>
        <v>0.40543563994642573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131.46051</v>
      </c>
      <c r="D104" s="115">
        <f t="shared" si="15"/>
        <v>6.5730255</v>
      </c>
      <c r="E104" s="116">
        <f t="shared" si="16"/>
        <v>124.8874845</v>
      </c>
      <c r="F104" s="117">
        <f t="shared" si="12"/>
        <v>124.8874845</v>
      </c>
      <c r="G104" s="112"/>
      <c r="H104" s="118">
        <f t="shared" si="13"/>
        <v>4.0036037398126934E-4</v>
      </c>
      <c r="I104" s="118">
        <f t="shared" si="14"/>
        <v>0.40036037398126934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134.85458</v>
      </c>
      <c r="D105" s="115">
        <f t="shared" si="15"/>
        <v>6.7427290000000006</v>
      </c>
      <c r="E105" s="116">
        <f t="shared" si="16"/>
        <v>128.111851</v>
      </c>
      <c r="F105" s="117">
        <f t="shared" si="12"/>
        <v>128.111851</v>
      </c>
      <c r="G105" s="112"/>
      <c r="H105" s="118">
        <f t="shared" si="13"/>
        <v>3.902839558535447E-4</v>
      </c>
      <c r="I105" s="118">
        <f t="shared" si="14"/>
        <v>0.3902839558535447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151.21600000000001</v>
      </c>
      <c r="D106" s="115">
        <f t="shared" si="15"/>
        <v>7.5608000000000004</v>
      </c>
      <c r="E106" s="116">
        <f t="shared" si="16"/>
        <v>143.65520000000001</v>
      </c>
      <c r="F106" s="117">
        <f t="shared" si="12"/>
        <v>143.65520000000001</v>
      </c>
      <c r="G106" s="112"/>
      <c r="H106" s="118">
        <f t="shared" si="13"/>
        <v>3.4805562207285232E-4</v>
      </c>
      <c r="I106" s="118">
        <f t="shared" si="14"/>
        <v>0.34805562207285234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158.67531</v>
      </c>
      <c r="D107" s="115">
        <f t="shared" si="15"/>
        <v>7.9337654999999998</v>
      </c>
      <c r="E107" s="116">
        <f t="shared" si="16"/>
        <v>150.7415445</v>
      </c>
      <c r="F107" s="117">
        <f t="shared" si="12"/>
        <v>150.7415445</v>
      </c>
      <c r="G107" s="112"/>
      <c r="H107" s="118">
        <f t="shared" si="13"/>
        <v>3.3169356308406384E-4</v>
      </c>
      <c r="I107" s="118">
        <f t="shared" si="14"/>
        <v>0.33169356308406384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162.1782</v>
      </c>
      <c r="D108" s="115">
        <f t="shared" si="15"/>
        <v>8.1089099999999998</v>
      </c>
      <c r="E108" s="116">
        <f t="shared" si="16"/>
        <v>154.06929</v>
      </c>
      <c r="F108" s="117">
        <f t="shared" si="12"/>
        <v>154.06929</v>
      </c>
      <c r="G108" s="112"/>
      <c r="H108" s="118">
        <f t="shared" si="13"/>
        <v>3.2452930756025466E-4</v>
      </c>
      <c r="I108" s="118">
        <f t="shared" si="14"/>
        <v>0.32452930756025467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158.41</v>
      </c>
      <c r="D109" s="115">
        <f t="shared" si="15"/>
        <v>7.9205000000000005</v>
      </c>
      <c r="E109" s="116">
        <f t="shared" si="16"/>
        <v>150.48949999999999</v>
      </c>
      <c r="F109" s="117">
        <f t="shared" si="12"/>
        <v>150.48949999999999</v>
      </c>
      <c r="G109" s="112"/>
      <c r="H109" s="118">
        <f t="shared" si="13"/>
        <v>3.3224909379059656E-4</v>
      </c>
      <c r="I109" s="118">
        <f t="shared" si="14"/>
        <v>0.33224909379059653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170.73869999999999</v>
      </c>
      <c r="D111" s="115">
        <f t="shared" si="15"/>
        <v>8.5369349999999997</v>
      </c>
      <c r="E111" s="116">
        <f t="shared" si="16"/>
        <v>162.20176499999999</v>
      </c>
      <c r="F111" s="117">
        <f t="shared" si="12"/>
        <v>162.20176499999999</v>
      </c>
      <c r="G111" s="112"/>
      <c r="H111" s="118">
        <f t="shared" si="13"/>
        <v>3.0825805132268444E-4</v>
      </c>
      <c r="I111" s="118">
        <f t="shared" si="14"/>
        <v>0.30825805132268447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209.52882</v>
      </c>
      <c r="D112" s="115">
        <f t="shared" si="15"/>
        <v>10.476441000000001</v>
      </c>
      <c r="E112" s="116">
        <f t="shared" si="16"/>
        <v>199.052379</v>
      </c>
      <c r="F112" s="117">
        <f t="shared" si="12"/>
        <v>199.052379</v>
      </c>
      <c r="G112" s="112"/>
      <c r="H112" s="118">
        <f t="shared" si="13"/>
        <v>2.5119016537853041E-4</v>
      </c>
      <c r="I112" s="118">
        <f t="shared" si="14"/>
        <v>0.25119016537853039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276.89999999999998</v>
      </c>
      <c r="D113" s="115">
        <f t="shared" si="15"/>
        <v>13.844999999999999</v>
      </c>
      <c r="E113" s="116">
        <f t="shared" si="16"/>
        <v>263.05499999999995</v>
      </c>
      <c r="F113" s="117">
        <f t="shared" si="12"/>
        <v>263.05499999999995</v>
      </c>
      <c r="G113" s="112"/>
      <c r="H113" s="118">
        <f t="shared" si="13"/>
        <v>1.9007431905875222E-4</v>
      </c>
      <c r="I113" s="118">
        <f t="shared" si="14"/>
        <v>0.19007431905875222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326.54000000000002</v>
      </c>
      <c r="D114" s="115">
        <f t="shared" si="15"/>
        <v>16.327000000000002</v>
      </c>
      <c r="E114" s="116">
        <f t="shared" si="16"/>
        <v>310.21300000000002</v>
      </c>
      <c r="F114" s="117">
        <f t="shared" si="12"/>
        <v>310.21300000000002</v>
      </c>
      <c r="G114" s="112"/>
      <c r="H114" s="118">
        <f t="shared" si="13"/>
        <v>1.6117957661348787E-4</v>
      </c>
      <c r="I114" s="118">
        <f t="shared" si="14"/>
        <v>0.16117957661348786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332.1</v>
      </c>
      <c r="D115" s="115">
        <f t="shared" si="15"/>
        <v>16.605</v>
      </c>
      <c r="E115" s="116">
        <f t="shared" si="16"/>
        <v>315.495</v>
      </c>
      <c r="F115" s="117">
        <f t="shared" si="12"/>
        <v>315.495</v>
      </c>
      <c r="G115" s="112"/>
      <c r="H115" s="118">
        <f t="shared" si="13"/>
        <v>1.5848111697491264E-4</v>
      </c>
      <c r="I115" s="118">
        <f t="shared" si="14"/>
        <v>0.15848111697491263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361.0127</v>
      </c>
      <c r="D116" s="115">
        <f t="shared" si="15"/>
        <v>18.050635</v>
      </c>
      <c r="E116" s="116">
        <f t="shared" si="16"/>
        <v>342.962065</v>
      </c>
      <c r="F116" s="117">
        <f t="shared" si="12"/>
        <v>342.962065</v>
      </c>
      <c r="G116" s="112"/>
      <c r="H116" s="118">
        <f t="shared" si="13"/>
        <v>1.4578871864443649E-4</v>
      </c>
      <c r="I116" s="118">
        <f t="shared" si="14"/>
        <v>0.14578871864443649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438.82587000000001</v>
      </c>
      <c r="D117" s="115">
        <f t="shared" si="15"/>
        <v>21.9412935</v>
      </c>
      <c r="E117" s="116">
        <f t="shared" si="16"/>
        <v>416.88457649999998</v>
      </c>
      <c r="F117" s="117">
        <f t="shared" si="12"/>
        <v>416.88457649999998</v>
      </c>
      <c r="G117" s="112"/>
      <c r="H117" s="118">
        <f t="shared" si="13"/>
        <v>1.1993727477226579E-4</v>
      </c>
      <c r="I117" s="118">
        <f t="shared" si="14"/>
        <v>0.11993727477226579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459.1429</v>
      </c>
      <c r="D119" s="115">
        <f t="shared" si="15"/>
        <v>22.957145000000001</v>
      </c>
      <c r="E119" s="116">
        <f t="shared" si="16"/>
        <v>436.18575499999997</v>
      </c>
      <c r="F119" s="117">
        <f t="shared" si="12"/>
        <v>436.18575499999997</v>
      </c>
      <c r="G119" s="112"/>
      <c r="H119" s="118">
        <f t="shared" si="13"/>
        <v>1.1463006168094605E-4</v>
      </c>
      <c r="I119" s="118">
        <f t="shared" si="14"/>
        <v>0.11463006168094605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449.46319999999997</v>
      </c>
      <c r="D120" s="115">
        <f t="shared" si="15"/>
        <v>22.47316</v>
      </c>
      <c r="E120" s="116">
        <f t="shared" si="16"/>
        <v>426.99003999999996</v>
      </c>
      <c r="F120" s="117">
        <f t="shared" si="12"/>
        <v>426.99003999999996</v>
      </c>
      <c r="G120" s="112"/>
      <c r="H120" s="118">
        <f t="shared" si="13"/>
        <v>1.1709875012541268E-4</v>
      </c>
      <c r="I120" s="118">
        <f t="shared" si="14"/>
        <v>0.11709875012541268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572.47155999999995</v>
      </c>
      <c r="D121" s="115">
        <f t="shared" si="15"/>
        <v>28.623577999999998</v>
      </c>
      <c r="E121" s="116">
        <f t="shared" si="16"/>
        <v>543.847982</v>
      </c>
      <c r="F121" s="117">
        <f t="shared" si="12"/>
        <v>543.847982</v>
      </c>
      <c r="G121" s="112"/>
      <c r="H121" s="118">
        <f t="shared" si="13"/>
        <v>9.1937456154797146E-5</v>
      </c>
      <c r="I121" s="118">
        <f t="shared" si="14"/>
        <v>9.1937456154797148E-2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585.10113999999999</v>
      </c>
      <c r="D122" s="115">
        <f t="shared" si="15"/>
        <v>29.255057000000001</v>
      </c>
      <c r="E122" s="116">
        <f t="shared" si="16"/>
        <v>555.84608300000002</v>
      </c>
      <c r="F122" s="117">
        <f t="shared" si="12"/>
        <v>555.84608300000002</v>
      </c>
      <c r="G122" s="112"/>
      <c r="H122" s="118">
        <f t="shared" si="13"/>
        <v>8.9952959153982064E-5</v>
      </c>
      <c r="I122" s="118">
        <f t="shared" si="14"/>
        <v>8.9952959153982062E-2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585.10113999999999</v>
      </c>
      <c r="D123" s="115">
        <f t="shared" si="15"/>
        <v>29.255057000000001</v>
      </c>
      <c r="E123" s="116">
        <f t="shared" si="16"/>
        <v>555.84608300000002</v>
      </c>
      <c r="F123" s="117">
        <f t="shared" si="12"/>
        <v>555.84608300000002</v>
      </c>
      <c r="G123" s="112"/>
      <c r="H123" s="118">
        <f t="shared" si="13"/>
        <v>8.9952959153982064E-5</v>
      </c>
      <c r="I123" s="118">
        <f t="shared" si="14"/>
        <v>8.9952959153982062E-2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883.3963</v>
      </c>
      <c r="D124" s="115">
        <f t="shared" si="15"/>
        <v>44.169815</v>
      </c>
      <c r="E124" s="116">
        <f t="shared" si="16"/>
        <v>839.22648500000003</v>
      </c>
      <c r="F124" s="117">
        <f t="shared" si="12"/>
        <v>839.22648500000003</v>
      </c>
      <c r="G124" s="112"/>
      <c r="H124" s="118">
        <f t="shared" si="13"/>
        <v>5.9578672615414338E-5</v>
      </c>
      <c r="I124" s="118">
        <f t="shared" si="14"/>
        <v>5.9578672615414337E-2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921.26350000000002</v>
      </c>
      <c r="D125" s="115">
        <f t="shared" si="15"/>
        <v>46.063175000000001</v>
      </c>
      <c r="E125" s="116">
        <f t="shared" si="16"/>
        <v>875.20032500000002</v>
      </c>
      <c r="F125" s="117">
        <f t="shared" si="12"/>
        <v>875.20032500000002</v>
      </c>
      <c r="G125" s="112"/>
      <c r="H125" s="118">
        <f t="shared" si="13"/>
        <v>5.7129777688325143E-5</v>
      </c>
      <c r="I125" s="118">
        <f t="shared" si="14"/>
        <v>5.712977768832514E-2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981.01</v>
      </c>
      <c r="D126" s="115">
        <f t="shared" si="15"/>
        <v>49.0505</v>
      </c>
      <c r="E126" s="116">
        <f t="shared" si="16"/>
        <v>931.95949999999993</v>
      </c>
      <c r="F126" s="117">
        <f t="shared" si="12"/>
        <v>931.95949999999993</v>
      </c>
      <c r="G126" s="112"/>
      <c r="H126" s="118">
        <f t="shared" si="13"/>
        <v>5.3650400044207968E-5</v>
      </c>
      <c r="I126" s="118">
        <f t="shared" si="14"/>
        <v>5.3650400044207971E-2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1480.6</v>
      </c>
      <c r="D128" s="115">
        <f t="shared" si="15"/>
        <v>74.03</v>
      </c>
      <c r="E128" s="116">
        <f t="shared" si="16"/>
        <v>1406.57</v>
      </c>
      <c r="F128" s="117">
        <f t="shared" si="12"/>
        <v>1406.57</v>
      </c>
      <c r="G128" s="112"/>
      <c r="H128" s="118">
        <f t="shared" si="13"/>
        <v>3.5547466532060302E-5</v>
      </c>
      <c r="I128" s="118">
        <f t="shared" si="14"/>
        <v>3.5547466532060298E-2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1324.6913999999999</v>
      </c>
      <c r="D129" s="115">
        <f t="shared" si="15"/>
        <v>66.234570000000005</v>
      </c>
      <c r="E129" s="116">
        <f t="shared" si="16"/>
        <v>1258.4568299999999</v>
      </c>
      <c r="F129" s="117">
        <f t="shared" si="12"/>
        <v>1258.4568299999999</v>
      </c>
      <c r="G129" s="112"/>
      <c r="H129" s="118">
        <f t="shared" si="13"/>
        <v>3.9731199996745283E-5</v>
      </c>
      <c r="I129" s="118">
        <f t="shared" si="14"/>
        <v>3.9731199996745285E-2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1527</v>
      </c>
      <c r="D130" s="115">
        <f t="shared" si="15"/>
        <v>76.350000000000009</v>
      </c>
      <c r="E130" s="116">
        <f t="shared" si="16"/>
        <v>1450.65</v>
      </c>
      <c r="F130" s="117">
        <f t="shared" si="12"/>
        <v>1450.65</v>
      </c>
      <c r="G130" s="112"/>
      <c r="H130" s="118">
        <f t="shared" si="13"/>
        <v>3.4467307758590904E-5</v>
      </c>
      <c r="I130" s="118">
        <f t="shared" si="14"/>
        <v>3.4467307758590901E-2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1736.0971999999999</v>
      </c>
      <c r="D132" s="115">
        <f t="shared" si="15"/>
        <v>86.804860000000005</v>
      </c>
      <c r="E132" s="116">
        <f t="shared" si="16"/>
        <v>1649.29234</v>
      </c>
      <c r="F132" s="117">
        <f t="shared" si="17"/>
        <v>1649.29234</v>
      </c>
      <c r="G132" s="112"/>
      <c r="H132" s="118">
        <f t="shared" si="18"/>
        <v>3.0316032389988545E-5</v>
      </c>
      <c r="I132" s="118">
        <f t="shared" si="19"/>
        <v>3.0316032389988545E-2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2314.4857999999999</v>
      </c>
      <c r="D133" s="115">
        <f t="shared" si="15"/>
        <v>115.72429</v>
      </c>
      <c r="E133" s="116">
        <f t="shared" si="16"/>
        <v>2198.7615099999998</v>
      </c>
      <c r="F133" s="117">
        <f t="shared" si="17"/>
        <v>2198.7615099999998</v>
      </c>
      <c r="G133" s="112"/>
      <c r="H133" s="118">
        <f t="shared" si="18"/>
        <v>2.2740074252072958E-5</v>
      </c>
      <c r="I133" s="118">
        <f t="shared" si="19"/>
        <v>2.2740074252072959E-2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3004.3793999999998</v>
      </c>
      <c r="D135" s="115">
        <f t="shared" ref="D135:D149" si="20">C135*0.05</f>
        <v>150.21896999999998</v>
      </c>
      <c r="E135" s="116">
        <f t="shared" si="16"/>
        <v>2854.1604299999999</v>
      </c>
      <c r="F135" s="117">
        <f t="shared" si="17"/>
        <v>2854.1604299999999</v>
      </c>
      <c r="G135" s="112"/>
      <c r="H135" s="118">
        <f t="shared" si="18"/>
        <v>1.7518286454556477E-5</v>
      </c>
      <c r="I135" s="118">
        <f t="shared" si="19"/>
        <v>1.7518286454556477E-2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3163.76</v>
      </c>
      <c r="D136" s="115">
        <f t="shared" si="20"/>
        <v>158.18800000000002</v>
      </c>
      <c r="E136" s="116">
        <f t="shared" si="16"/>
        <v>3005.5720000000001</v>
      </c>
      <c r="F136" s="117">
        <f t="shared" si="17"/>
        <v>3005.5720000000001</v>
      </c>
      <c r="G136" s="112"/>
      <c r="H136" s="118">
        <f t="shared" si="18"/>
        <v>1.6635768499307301E-5</v>
      </c>
      <c r="I136" s="118">
        <f t="shared" si="19"/>
        <v>1.6635768499307303E-2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3603</v>
      </c>
      <c r="D137" s="115">
        <f t="shared" si="20"/>
        <v>180.15</v>
      </c>
      <c r="E137" s="116">
        <f t="shared" si="16"/>
        <v>3422.85</v>
      </c>
      <c r="F137" s="117">
        <f t="shared" si="17"/>
        <v>3422.85</v>
      </c>
      <c r="G137" s="112"/>
      <c r="H137" s="118">
        <f t="shared" si="18"/>
        <v>1.4607709949311231E-5</v>
      </c>
      <c r="I137" s="118">
        <f t="shared" si="19"/>
        <v>1.460770994931123E-2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4197.8959999999997</v>
      </c>
      <c r="D139" s="115">
        <f t="shared" si="20"/>
        <v>209.8948</v>
      </c>
      <c r="E139" s="116">
        <f t="shared" si="16"/>
        <v>3988.0011999999997</v>
      </c>
      <c r="F139" s="117">
        <f t="shared" si="17"/>
        <v>3988.0011999999997</v>
      </c>
      <c r="G139" s="112"/>
      <c r="H139" s="118">
        <f t="shared" si="18"/>
        <v>1.2537609065915018E-5</v>
      </c>
      <c r="I139" s="118">
        <f t="shared" si="19"/>
        <v>1.2537609065915018E-2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4082.3</v>
      </c>
      <c r="D140" s="115">
        <f t="shared" si="20"/>
        <v>204.11500000000001</v>
      </c>
      <c r="E140" s="116">
        <f t="shared" si="16"/>
        <v>3878.1850000000004</v>
      </c>
      <c r="F140" s="117">
        <f t="shared" si="17"/>
        <v>3878.1850000000004</v>
      </c>
      <c r="G140" s="112"/>
      <c r="H140" s="118">
        <f t="shared" si="18"/>
        <v>1.2892628897280523E-5</v>
      </c>
      <c r="I140" s="118">
        <f t="shared" si="19"/>
        <v>1.2892628897280524E-2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4600.8680000000004</v>
      </c>
      <c r="D141" s="115">
        <f t="shared" si="20"/>
        <v>230.04340000000002</v>
      </c>
      <c r="E141" s="116">
        <f t="shared" si="16"/>
        <v>4370.8245999999999</v>
      </c>
      <c r="F141" s="117">
        <f t="shared" si="17"/>
        <v>4370.8245999999999</v>
      </c>
      <c r="G141" s="112"/>
      <c r="H141" s="118">
        <f t="shared" si="18"/>
        <v>1.1439489015413717E-5</v>
      </c>
      <c r="I141" s="118">
        <f t="shared" si="19"/>
        <v>1.1439489015413718E-2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5753.2393000000002</v>
      </c>
      <c r="D142" s="115">
        <f t="shared" si="20"/>
        <v>287.66196500000001</v>
      </c>
      <c r="E142" s="116">
        <f t="shared" ref="E142:E150" si="21">C142-D142</f>
        <v>5465.5773349999999</v>
      </c>
      <c r="F142" s="117">
        <f t="shared" si="17"/>
        <v>5465.5773349999999</v>
      </c>
      <c r="G142" s="112"/>
      <c r="H142" s="118">
        <f t="shared" si="18"/>
        <v>9.148164399726662E-6</v>
      </c>
      <c r="I142" s="118">
        <f t="shared" si="19"/>
        <v>9.1481643997266618E-3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5754.5</v>
      </c>
      <c r="D143" s="115">
        <f t="shared" si="20"/>
        <v>287.72500000000002</v>
      </c>
      <c r="E143" s="116">
        <f t="shared" si="21"/>
        <v>5466.7749999999996</v>
      </c>
      <c r="F143" s="117">
        <f t="shared" si="17"/>
        <v>5466.7749999999996</v>
      </c>
      <c r="G143" s="112"/>
      <c r="H143" s="118">
        <f t="shared" si="18"/>
        <v>9.1461602132884606E-6</v>
      </c>
      <c r="I143" s="118">
        <f t="shared" si="19"/>
        <v>9.1461602132884602E-3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8821.1409999999996</v>
      </c>
      <c r="D144" s="115">
        <f t="shared" si="20"/>
        <v>441.05705</v>
      </c>
      <c r="E144" s="116">
        <f t="shared" si="21"/>
        <v>8380.0839500000002</v>
      </c>
      <c r="F144" s="117">
        <f t="shared" si="17"/>
        <v>8380.0839500000002</v>
      </c>
      <c r="G144" s="112"/>
      <c r="H144" s="118">
        <f t="shared" si="18"/>
        <v>5.966527340099014E-6</v>
      </c>
      <c r="I144" s="118">
        <f t="shared" si="19"/>
        <v>5.9665273400990142E-3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11965.51</v>
      </c>
      <c r="D145" s="115">
        <f t="shared" si="20"/>
        <v>598.27550000000008</v>
      </c>
      <c r="E145" s="116">
        <f t="shared" si="21"/>
        <v>11367.2345</v>
      </c>
      <c r="F145" s="117">
        <f t="shared" si="17"/>
        <v>11367.2345</v>
      </c>
      <c r="G145" s="112"/>
      <c r="H145" s="118">
        <f t="shared" si="18"/>
        <v>4.3986072425971289E-6</v>
      </c>
      <c r="I145" s="118">
        <f t="shared" si="19"/>
        <v>4.3986072425971287E-3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18015</v>
      </c>
      <c r="D146" s="115">
        <f t="shared" si="20"/>
        <v>900.75</v>
      </c>
      <c r="E146" s="116">
        <f t="shared" si="21"/>
        <v>17114.25</v>
      </c>
      <c r="F146" s="117">
        <f t="shared" si="17"/>
        <v>17114.25</v>
      </c>
      <c r="G146" s="112"/>
      <c r="H146" s="118">
        <f t="shared" si="18"/>
        <v>2.9215419898622461E-6</v>
      </c>
      <c r="I146" s="118">
        <f t="shared" si="19"/>
        <v>2.9215419898622461E-3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22617</v>
      </c>
      <c r="D147" s="115">
        <f t="shared" si="20"/>
        <v>1130.8500000000001</v>
      </c>
      <c r="E147" s="116">
        <f t="shared" si="21"/>
        <v>21486.15</v>
      </c>
      <c r="F147" s="117">
        <f t="shared" si="17"/>
        <v>21486.15</v>
      </c>
      <c r="G147" s="112"/>
      <c r="H147" s="118">
        <f t="shared" si="18"/>
        <v>2.3270804681155014E-6</v>
      </c>
      <c r="I147" s="118">
        <f t="shared" si="19"/>
        <v>2.3270804681155013E-3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25874</v>
      </c>
      <c r="D148" s="115">
        <f t="shared" si="20"/>
        <v>1293.7</v>
      </c>
      <c r="E148" s="116">
        <f t="shared" si="21"/>
        <v>24580.3</v>
      </c>
      <c r="F148" s="117">
        <f t="shared" si="17"/>
        <v>24580.3</v>
      </c>
      <c r="G148" s="112"/>
      <c r="H148" s="118">
        <f t="shared" si="18"/>
        <v>2.0341492984219067E-6</v>
      </c>
      <c r="I148" s="118">
        <f t="shared" si="19"/>
        <v>2.0341492984219068E-3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6.6773480000000003</v>
      </c>
      <c r="D150" s="115">
        <f>C150*0.03</f>
        <v>0.20032043999999999</v>
      </c>
      <c r="E150" s="116">
        <f t="shared" si="21"/>
        <v>6.4770275600000007</v>
      </c>
      <c r="F150" s="117">
        <f t="shared" si="17"/>
        <v>6.4770275600000007</v>
      </c>
      <c r="G150" s="112"/>
      <c r="H150" s="118">
        <f t="shared" si="18"/>
        <v>4.6317542610548879E-3</v>
      </c>
      <c r="I150" s="118">
        <f t="shared" si="19"/>
        <v>4.6317542610548879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2026-10-22T07:51:04Z</dcterms:created>
  <dcterms:modified xsi:type="dcterms:W3CDTF">2026-10-22T08:00:28Z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2026-10-22T08:00:13Z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aeb768bf-babb-43b6-b374-b2eb689ba790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