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9E573B00-A6B4-437A-A373-44840D594CFF}" xr6:coauthVersionLast="47" xr6:coauthVersionMax="47" xr10:uidLastSave="{00000000-0000-0000-0000-000000000000}"/>
  <bookViews>
    <workbookView xWindow="-38520" yWindow="-120" windowWidth="38640" windowHeight="21120" activeTab="1" xr2:uid="{6E940A5C-E442-4551-9A74-C390533D9017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D149" i="2"/>
  <c r="E149" i="2" s="1"/>
  <c r="C149" i="2"/>
  <c r="C148" i="2"/>
  <c r="C147" i="2"/>
  <c r="C146" i="2"/>
  <c r="D146" i="2" s="1"/>
  <c r="E146" i="2" s="1"/>
  <c r="C145" i="2"/>
  <c r="D144" i="2"/>
  <c r="C144" i="2"/>
  <c r="C143" i="2"/>
  <c r="D142" i="2"/>
  <c r="E142" i="2" s="1"/>
  <c r="C142" i="2"/>
  <c r="C141" i="2"/>
  <c r="C140" i="2"/>
  <c r="C139" i="2"/>
  <c r="D139" i="2" s="1"/>
  <c r="E139" i="2" s="1"/>
  <c r="C138" i="2"/>
  <c r="C137" i="2"/>
  <c r="C136" i="2"/>
  <c r="D136" i="2" s="1"/>
  <c r="E136" i="2" s="1"/>
  <c r="D135" i="2"/>
  <c r="E135" i="2" s="1"/>
  <c r="C135" i="2"/>
  <c r="C134" i="2"/>
  <c r="C133" i="2"/>
  <c r="C132" i="2"/>
  <c r="D132" i="2" s="1"/>
  <c r="E132" i="2" s="1"/>
  <c r="C131" i="2"/>
  <c r="D131" i="2" s="1"/>
  <c r="E131" i="2" s="1"/>
  <c r="D130" i="2"/>
  <c r="C130" i="2"/>
  <c r="C129" i="2"/>
  <c r="D129" i="2" s="1"/>
  <c r="E129" i="2" s="1"/>
  <c r="E128" i="2"/>
  <c r="D128" i="2"/>
  <c r="C128" i="2"/>
  <c r="C127" i="2"/>
  <c r="C126" i="2"/>
  <c r="E125" i="2"/>
  <c r="H125" i="2" s="1"/>
  <c r="I125" i="2" s="1"/>
  <c r="C125" i="2"/>
  <c r="D125" i="2" s="1"/>
  <c r="C124" i="2"/>
  <c r="C123" i="2"/>
  <c r="C122" i="2"/>
  <c r="D122" i="2" s="1"/>
  <c r="E122" i="2" s="1"/>
  <c r="D121" i="2"/>
  <c r="E121" i="2" s="1"/>
  <c r="C121" i="2"/>
  <c r="C120" i="2"/>
  <c r="C119" i="2"/>
  <c r="I118" i="2"/>
  <c r="F118" i="2"/>
  <c r="E118" i="2"/>
  <c r="H118" i="2" s="1"/>
  <c r="C118" i="2"/>
  <c r="D118" i="2" s="1"/>
  <c r="C117" i="2"/>
  <c r="D117" i="2" s="1"/>
  <c r="E117" i="2" s="1"/>
  <c r="C116" i="2"/>
  <c r="C115" i="2"/>
  <c r="D115" i="2" s="1"/>
  <c r="E115" i="2" s="1"/>
  <c r="D114" i="2"/>
  <c r="E114" i="2" s="1"/>
  <c r="C114" i="2"/>
  <c r="C113" i="2"/>
  <c r="C112" i="2"/>
  <c r="C111" i="2"/>
  <c r="D111" i="2" s="1"/>
  <c r="E111" i="2" s="1"/>
  <c r="C110" i="2"/>
  <c r="C109" i="2"/>
  <c r="D109" i="2" s="1"/>
  <c r="C108" i="2"/>
  <c r="D108" i="2" s="1"/>
  <c r="E108" i="2" s="1"/>
  <c r="D107" i="2"/>
  <c r="E107" i="2" s="1"/>
  <c r="C107" i="2"/>
  <c r="C106" i="2"/>
  <c r="C105" i="2"/>
  <c r="C104" i="2"/>
  <c r="D104" i="2" s="1"/>
  <c r="E104" i="2" s="1"/>
  <c r="C103" i="2"/>
  <c r="C102" i="2"/>
  <c r="C101" i="2"/>
  <c r="D101" i="2" s="1"/>
  <c r="E101" i="2" s="1"/>
  <c r="E100" i="2"/>
  <c r="D100" i="2"/>
  <c r="C100" i="2"/>
  <c r="C99" i="2"/>
  <c r="C98" i="2"/>
  <c r="C97" i="2"/>
  <c r="D97" i="2" s="1"/>
  <c r="E97" i="2" s="1"/>
  <c r="C96" i="2"/>
  <c r="D95" i="2"/>
  <c r="C95" i="2"/>
  <c r="C94" i="2"/>
  <c r="D94" i="2" s="1"/>
  <c r="E94" i="2" s="1"/>
  <c r="E93" i="2"/>
  <c r="D93" i="2"/>
  <c r="C93" i="2"/>
  <c r="C92" i="2"/>
  <c r="C91" i="2"/>
  <c r="E90" i="2"/>
  <c r="H90" i="2" s="1"/>
  <c r="I90" i="2" s="1"/>
  <c r="C90" i="2"/>
  <c r="D90" i="2" s="1"/>
  <c r="C89" i="2"/>
  <c r="C88" i="2"/>
  <c r="C87" i="2"/>
  <c r="D87" i="2" s="1"/>
  <c r="E87" i="2" s="1"/>
  <c r="D86" i="2"/>
  <c r="E86" i="2" s="1"/>
  <c r="C86" i="2"/>
  <c r="C85" i="2"/>
  <c r="C84" i="2"/>
  <c r="C83" i="2"/>
  <c r="D83" i="2" s="1"/>
  <c r="E83" i="2" s="1"/>
  <c r="C82" i="2"/>
  <c r="C81" i="2"/>
  <c r="C80" i="2"/>
  <c r="D80" i="2" s="1"/>
  <c r="E80" i="2" s="1"/>
  <c r="D79" i="2"/>
  <c r="E79" i="2" s="1"/>
  <c r="C79" i="2"/>
  <c r="C78" i="2"/>
  <c r="C77" i="2"/>
  <c r="E76" i="2"/>
  <c r="H76" i="2" s="1"/>
  <c r="I76" i="2" s="1"/>
  <c r="C76" i="2"/>
  <c r="D76" i="2" s="1"/>
  <c r="C75" i="2"/>
  <c r="C74" i="2"/>
  <c r="D74" i="2" s="1"/>
  <c r="E74" i="2" s="1"/>
  <c r="C73" i="2"/>
  <c r="D73" i="2" s="1"/>
  <c r="E73" i="2" s="1"/>
  <c r="C72" i="2"/>
  <c r="C71" i="2"/>
  <c r="C70" i="2"/>
  <c r="E69" i="2"/>
  <c r="F69" i="2" s="1"/>
  <c r="C69" i="2"/>
  <c r="D69" i="2" s="1"/>
  <c r="C68" i="2"/>
  <c r="C67" i="2"/>
  <c r="C66" i="2"/>
  <c r="D66" i="2" s="1"/>
  <c r="E66" i="2" s="1"/>
  <c r="C65" i="2"/>
  <c r="D65" i="2" s="1"/>
  <c r="C64" i="2"/>
  <c r="C63" i="2"/>
  <c r="C62" i="2"/>
  <c r="D62" i="2" s="1"/>
  <c r="E62" i="2" s="1"/>
  <c r="C61" i="2"/>
  <c r="C60" i="2"/>
  <c r="D60" i="2" s="1"/>
  <c r="C59" i="2"/>
  <c r="D59" i="2" s="1"/>
  <c r="E59" i="2" s="1"/>
  <c r="C58" i="2"/>
  <c r="D58" i="2" s="1"/>
  <c r="E58" i="2" s="1"/>
  <c r="C57" i="2"/>
  <c r="C56" i="2"/>
  <c r="C55" i="2"/>
  <c r="D55" i="2" s="1"/>
  <c r="E55" i="2" s="1"/>
  <c r="C54" i="2"/>
  <c r="D53" i="2"/>
  <c r="E53" i="2" s="1"/>
  <c r="C53" i="2"/>
  <c r="C52" i="2"/>
  <c r="D52" i="2" s="1"/>
  <c r="E52" i="2" s="1"/>
  <c r="C51" i="2"/>
  <c r="D51" i="2" s="1"/>
  <c r="C50" i="2"/>
  <c r="C49" i="2"/>
  <c r="C48" i="2"/>
  <c r="D48" i="2" s="1"/>
  <c r="E48" i="2" s="1"/>
  <c r="C47" i="2"/>
  <c r="C46" i="2"/>
  <c r="C45" i="2"/>
  <c r="D45" i="2" s="1"/>
  <c r="E45" i="2" s="1"/>
  <c r="C44" i="2"/>
  <c r="D44" i="2" s="1"/>
  <c r="C43" i="2"/>
  <c r="C42" i="2"/>
  <c r="C41" i="2"/>
  <c r="D41" i="2" s="1"/>
  <c r="E41" i="2" s="1"/>
  <c r="C40" i="2"/>
  <c r="C39" i="2"/>
  <c r="C38" i="2"/>
  <c r="D38" i="2" s="1"/>
  <c r="E38" i="2" s="1"/>
  <c r="D37" i="2"/>
  <c r="E37" i="2" s="1"/>
  <c r="C37" i="2"/>
  <c r="C36" i="2"/>
  <c r="C35" i="2"/>
  <c r="C34" i="2"/>
  <c r="D34" i="2" s="1"/>
  <c r="E34" i="2" s="1"/>
  <c r="C33" i="2"/>
  <c r="H32" i="2"/>
  <c r="I32" i="2" s="1"/>
  <c r="E32" i="2"/>
  <c r="F32" i="2" s="1"/>
  <c r="D32" i="2"/>
  <c r="C32" i="2"/>
  <c r="C31" i="2"/>
  <c r="D31" i="2" s="1"/>
  <c r="E31" i="2" s="1"/>
  <c r="C30" i="2"/>
  <c r="C29" i="2"/>
  <c r="C28" i="2"/>
  <c r="H27" i="2"/>
  <c r="I27" i="2" s="1"/>
  <c r="E27" i="2"/>
  <c r="F27" i="2" s="1"/>
  <c r="C27" i="2"/>
  <c r="D27" i="2" s="1"/>
  <c r="C26" i="2"/>
  <c r="C25" i="2"/>
  <c r="C24" i="2"/>
  <c r="D24" i="2" s="1"/>
  <c r="E24" i="2" s="1"/>
  <c r="C23" i="2"/>
  <c r="C22" i="2"/>
  <c r="C21" i="2"/>
  <c r="C20" i="2"/>
  <c r="D20" i="2" s="1"/>
  <c r="E20" i="2" s="1"/>
  <c r="C19" i="2"/>
  <c r="C18" i="2"/>
  <c r="D18" i="2" s="1"/>
  <c r="C17" i="2"/>
  <c r="D17" i="2" s="1"/>
  <c r="E17" i="2" s="1"/>
  <c r="E16" i="2"/>
  <c r="D16" i="2"/>
  <c r="C16" i="2"/>
  <c r="C15" i="2"/>
  <c r="C14" i="2"/>
  <c r="C13" i="2"/>
  <c r="D13" i="2" s="1"/>
  <c r="E13" i="2" s="1"/>
  <c r="C12" i="2"/>
  <c r="C11" i="2"/>
  <c r="C10" i="2"/>
  <c r="D10" i="2" s="1"/>
  <c r="E10" i="2" s="1"/>
  <c r="C9" i="2"/>
  <c r="C8" i="2"/>
  <c r="C7" i="2"/>
  <c r="I6" i="2"/>
  <c r="H6" i="2"/>
  <c r="F6" i="2"/>
  <c r="E6" i="2"/>
  <c r="C6" i="2"/>
  <c r="D6" i="2" s="1"/>
  <c r="C5" i="2"/>
  <c r="C4" i="2"/>
  <c r="C3" i="2"/>
  <c r="D3" i="2" s="1"/>
  <c r="E3" i="2" s="1"/>
  <c r="C2" i="2"/>
  <c r="L1" i="2"/>
  <c r="K56" i="1"/>
  <c r="G43" i="1"/>
  <c r="P43" i="1" s="1"/>
  <c r="G41" i="1"/>
  <c r="P41" i="1" s="1"/>
  <c r="T39" i="1"/>
  <c r="S39" i="1"/>
  <c r="P39" i="1"/>
  <c r="Q39" i="1" s="1"/>
  <c r="K39" i="1"/>
  <c r="C39" i="1" s="1"/>
  <c r="G39" i="1"/>
  <c r="J39" i="1" s="1"/>
  <c r="B39" i="1" s="1"/>
  <c r="P37" i="1"/>
  <c r="T37" i="1" s="1"/>
  <c r="K37" i="1"/>
  <c r="J37" i="1"/>
  <c r="C37" i="1" s="1"/>
  <c r="G37" i="1"/>
  <c r="H37" i="1" s="1"/>
  <c r="G35" i="1"/>
  <c r="K35" i="1" s="1"/>
  <c r="B35" i="1" s="1"/>
  <c r="G33" i="1"/>
  <c r="X32" i="1" s="1"/>
  <c r="G31" i="1"/>
  <c r="X30" i="1" s="1"/>
  <c r="G29" i="1"/>
  <c r="X28" i="1" s="1"/>
  <c r="G27" i="1"/>
  <c r="P27" i="1" s="1"/>
  <c r="G25" i="1"/>
  <c r="X26" i="1" s="1"/>
  <c r="Y24" i="1"/>
  <c r="AA24" i="1" s="1"/>
  <c r="C23" i="1"/>
  <c r="B23" i="1"/>
  <c r="B37" i="1" s="1"/>
  <c r="B16" i="1"/>
  <c r="H37" i="2" l="1"/>
  <c r="I37" i="2" s="1"/>
  <c r="F37" i="2"/>
  <c r="H111" i="2"/>
  <c r="I111" i="2" s="1"/>
  <c r="F111" i="2"/>
  <c r="H20" i="2"/>
  <c r="I20" i="2" s="1"/>
  <c r="F20" i="2"/>
  <c r="H55" i="2"/>
  <c r="I55" i="2" s="1"/>
  <c r="F55" i="2"/>
  <c r="F53" i="2"/>
  <c r="H53" i="2"/>
  <c r="I53" i="2" s="1"/>
  <c r="H79" i="2"/>
  <c r="I79" i="2" s="1"/>
  <c r="F79" i="2"/>
  <c r="E9" i="2"/>
  <c r="H114" i="2"/>
  <c r="I114" i="2" s="1"/>
  <c r="F114" i="2"/>
  <c r="H146" i="2"/>
  <c r="I146" i="2" s="1"/>
  <c r="F146" i="2"/>
  <c r="H41" i="2"/>
  <c r="I41" i="2" s="1"/>
  <c r="F41" i="2"/>
  <c r="H121" i="2"/>
  <c r="I121" i="2" s="1"/>
  <c r="F121" i="2"/>
  <c r="H132" i="2"/>
  <c r="I132" i="2" s="1"/>
  <c r="F132" i="2"/>
  <c r="E11" i="2"/>
  <c r="E23" i="2"/>
  <c r="H58" i="2"/>
  <c r="I58" i="2" s="1"/>
  <c r="F58" i="2"/>
  <c r="H83" i="2"/>
  <c r="I83" i="2" s="1"/>
  <c r="F83" i="2"/>
  <c r="H104" i="2"/>
  <c r="I104" i="2" s="1"/>
  <c r="F104" i="2"/>
  <c r="E72" i="2"/>
  <c r="H97" i="2"/>
  <c r="I97" i="2" s="1"/>
  <c r="F97" i="2"/>
  <c r="E25" i="2"/>
  <c r="H34" i="2"/>
  <c r="I34" i="2" s="1"/>
  <c r="F34" i="2"/>
  <c r="F48" i="2"/>
  <c r="H48" i="2"/>
  <c r="I48" i="2" s="1"/>
  <c r="H74" i="2"/>
  <c r="I74" i="2" s="1"/>
  <c r="F74" i="2"/>
  <c r="F13" i="2"/>
  <c r="H13" i="2"/>
  <c r="I13" i="2" s="1"/>
  <c r="H62" i="2"/>
  <c r="I62" i="2" s="1"/>
  <c r="F62" i="2"/>
  <c r="H86" i="2"/>
  <c r="I86" i="2" s="1"/>
  <c r="F86" i="2"/>
  <c r="H107" i="2"/>
  <c r="I107" i="2" s="1"/>
  <c r="F107" i="2"/>
  <c r="H139" i="2"/>
  <c r="I139" i="2" s="1"/>
  <c r="F139" i="2"/>
  <c r="E70" i="2"/>
  <c r="D70" i="2"/>
  <c r="D81" i="2"/>
  <c r="E81" i="2" s="1"/>
  <c r="E127" i="2"/>
  <c r="E102" i="2"/>
  <c r="D28" i="2"/>
  <c r="E28" i="2" s="1"/>
  <c r="E75" i="2"/>
  <c r="H24" i="2"/>
  <c r="I24" i="2" s="1"/>
  <c r="F24" i="2"/>
  <c r="E60" i="2"/>
  <c r="H66" i="2"/>
  <c r="I66" i="2" s="1"/>
  <c r="F66" i="2"/>
  <c r="F76" i="2"/>
  <c r="E98" i="2"/>
  <c r="D98" i="2"/>
  <c r="E116" i="2"/>
  <c r="E140" i="2"/>
  <c r="H38" i="2"/>
  <c r="I38" i="2" s="1"/>
  <c r="F38" i="2"/>
  <c r="D2" i="2"/>
  <c r="E2" i="2" s="1"/>
  <c r="H59" i="2"/>
  <c r="I59" i="2" s="1"/>
  <c r="F59" i="2"/>
  <c r="D102" i="2"/>
  <c r="E138" i="2"/>
  <c r="E18" i="2"/>
  <c r="D39" i="2"/>
  <c r="E39" i="2" s="1"/>
  <c r="H69" i="2"/>
  <c r="I69" i="2" s="1"/>
  <c r="D49" i="2"/>
  <c r="E49" i="2" s="1"/>
  <c r="D126" i="2"/>
  <c r="E126" i="2" s="1"/>
  <c r="D4" i="2"/>
  <c r="E4" i="2" s="1"/>
  <c r="E65" i="2"/>
  <c r="H115" i="2"/>
  <c r="I115" i="2" s="1"/>
  <c r="F115" i="2"/>
  <c r="H87" i="2"/>
  <c r="I87" i="2" s="1"/>
  <c r="F87" i="2"/>
  <c r="D116" i="2"/>
  <c r="H122" i="2"/>
  <c r="I122" i="2" s="1"/>
  <c r="F122" i="2"/>
  <c r="E96" i="2"/>
  <c r="F125" i="2"/>
  <c r="E109" i="2"/>
  <c r="D14" i="2"/>
  <c r="E14" i="2" s="1"/>
  <c r="D25" i="2"/>
  <c r="D46" i="2"/>
  <c r="E46" i="2" s="1"/>
  <c r="D56" i="2"/>
  <c r="E56" i="2" s="1"/>
  <c r="D67" i="2"/>
  <c r="E67" i="2" s="1"/>
  <c r="E82" i="2"/>
  <c r="E88" i="2"/>
  <c r="E123" i="2"/>
  <c r="E33" i="2"/>
  <c r="F90" i="2"/>
  <c r="D23" i="2"/>
  <c r="H80" i="2"/>
  <c r="I80" i="2" s="1"/>
  <c r="F80" i="2"/>
  <c r="E145" i="2"/>
  <c r="E44" i="2"/>
  <c r="E15" i="2"/>
  <c r="D30" i="2"/>
  <c r="E30" i="2" s="1"/>
  <c r="D77" i="2"/>
  <c r="E77" i="2" s="1"/>
  <c r="D88" i="2"/>
  <c r="H93" i="2"/>
  <c r="I93" i="2" s="1"/>
  <c r="F93" i="2"/>
  <c r="D105" i="2"/>
  <c r="E105" i="2" s="1"/>
  <c r="H117" i="2"/>
  <c r="I117" i="2" s="1"/>
  <c r="F117" i="2"/>
  <c r="D123" i="2"/>
  <c r="H128" i="2"/>
  <c r="I128" i="2" s="1"/>
  <c r="F128" i="2"/>
  <c r="D84" i="2"/>
  <c r="E84" i="2" s="1"/>
  <c r="H108" i="2"/>
  <c r="I108" i="2" s="1"/>
  <c r="F108" i="2"/>
  <c r="H3" i="2"/>
  <c r="I3" i="2" s="1"/>
  <c r="F3" i="2"/>
  <c r="E29" i="2"/>
  <c r="H45" i="2"/>
  <c r="I45" i="2" s="1"/>
  <c r="F45" i="2"/>
  <c r="D35" i="2"/>
  <c r="E35" i="2" s="1"/>
  <c r="H31" i="2"/>
  <c r="I31" i="2" s="1"/>
  <c r="F31" i="2"/>
  <c r="E51" i="2"/>
  <c r="D72" i="2"/>
  <c r="D11" i="2"/>
  <c r="E26" i="2"/>
  <c r="H52" i="2"/>
  <c r="I52" i="2" s="1"/>
  <c r="F52" i="2"/>
  <c r="E78" i="2"/>
  <c r="H94" i="2"/>
  <c r="I94" i="2" s="1"/>
  <c r="F94" i="2"/>
  <c r="H129" i="2"/>
  <c r="I129" i="2" s="1"/>
  <c r="F129" i="2"/>
  <c r="H135" i="2"/>
  <c r="I135" i="2" s="1"/>
  <c r="F135" i="2"/>
  <c r="E7" i="2"/>
  <c r="D7" i="2"/>
  <c r="D91" i="2"/>
  <c r="E91" i="2" s="1"/>
  <c r="D9" i="2"/>
  <c r="H10" i="2"/>
  <c r="I10" i="2" s="1"/>
  <c r="F10" i="2"/>
  <c r="D21" i="2"/>
  <c r="E21" i="2" s="1"/>
  <c r="E47" i="2"/>
  <c r="H73" i="2"/>
  <c r="I73" i="2" s="1"/>
  <c r="F73" i="2"/>
  <c r="E95" i="2"/>
  <c r="E130" i="2"/>
  <c r="H136" i="2"/>
  <c r="I136" i="2" s="1"/>
  <c r="F136" i="2"/>
  <c r="H142" i="2"/>
  <c r="I142" i="2" s="1"/>
  <c r="F142" i="2"/>
  <c r="H131" i="2"/>
  <c r="I131" i="2" s="1"/>
  <c r="F131" i="2"/>
  <c r="H16" i="2"/>
  <c r="I16" i="2" s="1"/>
  <c r="F16" i="2"/>
  <c r="E22" i="2"/>
  <c r="D42" i="2"/>
  <c r="E42" i="2" s="1"/>
  <c r="E68" i="2"/>
  <c r="H100" i="2"/>
  <c r="I100" i="2" s="1"/>
  <c r="F100" i="2"/>
  <c r="D112" i="2"/>
  <c r="E112" i="2" s="1"/>
  <c r="E143" i="2"/>
  <c r="H149" i="2"/>
  <c r="I149" i="2" s="1"/>
  <c r="F149" i="2"/>
  <c r="H17" i="2"/>
  <c r="I17" i="2" s="1"/>
  <c r="F17" i="2"/>
  <c r="E43" i="2"/>
  <c r="E63" i="2"/>
  <c r="D63" i="2"/>
  <c r="H101" i="2"/>
  <c r="I101" i="2" s="1"/>
  <c r="F101" i="2"/>
  <c r="E113" i="2"/>
  <c r="D137" i="2"/>
  <c r="E137" i="2" s="1"/>
  <c r="E144" i="2"/>
  <c r="E150" i="2"/>
  <c r="D119" i="2"/>
  <c r="E119" i="2" s="1"/>
  <c r="D133" i="2"/>
  <c r="E133" i="2" s="1"/>
  <c r="D140" i="2"/>
  <c r="D147" i="2"/>
  <c r="E147" i="2" s="1"/>
  <c r="D5" i="2"/>
  <c r="E5" i="2" s="1"/>
  <c r="D12" i="2"/>
  <c r="E12" i="2" s="1"/>
  <c r="D19" i="2"/>
  <c r="E19" i="2" s="1"/>
  <c r="D26" i="2"/>
  <c r="D33" i="2"/>
  <c r="D40" i="2"/>
  <c r="E40" i="2" s="1"/>
  <c r="D47" i="2"/>
  <c r="D54" i="2"/>
  <c r="E54" i="2" s="1"/>
  <c r="D61" i="2"/>
  <c r="E61" i="2" s="1"/>
  <c r="D68" i="2"/>
  <c r="D75" i="2"/>
  <c r="D82" i="2"/>
  <c r="D89" i="2"/>
  <c r="E89" i="2" s="1"/>
  <c r="D96" i="2"/>
  <c r="D103" i="2"/>
  <c r="E103" i="2" s="1"/>
  <c r="D110" i="2"/>
  <c r="E110" i="2" s="1"/>
  <c r="D124" i="2"/>
  <c r="E124" i="2" s="1"/>
  <c r="D138" i="2"/>
  <c r="D145" i="2"/>
  <c r="D143" i="2"/>
  <c r="D150" i="2"/>
  <c r="D8" i="2"/>
  <c r="E8" i="2" s="1"/>
  <c r="D15" i="2"/>
  <c r="D22" i="2"/>
  <c r="D29" i="2"/>
  <c r="D36" i="2"/>
  <c r="E36" i="2" s="1"/>
  <c r="D43" i="2"/>
  <c r="D50" i="2"/>
  <c r="E50" i="2" s="1"/>
  <c r="D57" i="2"/>
  <c r="E57" i="2" s="1"/>
  <c r="D64" i="2"/>
  <c r="E64" i="2" s="1"/>
  <c r="D71" i="2"/>
  <c r="E71" i="2" s="1"/>
  <c r="D78" i="2"/>
  <c r="D85" i="2"/>
  <c r="E85" i="2" s="1"/>
  <c r="D92" i="2"/>
  <c r="E92" i="2" s="1"/>
  <c r="D99" i="2"/>
  <c r="E99" i="2" s="1"/>
  <c r="D106" i="2"/>
  <c r="E106" i="2" s="1"/>
  <c r="D113" i="2"/>
  <c r="D120" i="2"/>
  <c r="E120" i="2" s="1"/>
  <c r="D127" i="2"/>
  <c r="D134" i="2"/>
  <c r="E134" i="2" s="1"/>
  <c r="D141" i="2"/>
  <c r="E141" i="2" s="1"/>
  <c r="D148" i="2"/>
  <c r="E148" i="2" s="1"/>
  <c r="AB24" i="1"/>
  <c r="AA30" i="1"/>
  <c r="AA28" i="1"/>
  <c r="AA26" i="1"/>
  <c r="AA32" i="1"/>
  <c r="S27" i="1"/>
  <c r="Q27" i="1"/>
  <c r="T27" i="1" s="1"/>
  <c r="T43" i="1"/>
  <c r="S43" i="1"/>
  <c r="Q43" i="1"/>
  <c r="T41" i="1"/>
  <c r="S41" i="1"/>
  <c r="Q41" i="1"/>
  <c r="H43" i="1"/>
  <c r="J43" i="1"/>
  <c r="C43" i="1" s="1"/>
  <c r="H25" i="1"/>
  <c r="H27" i="1"/>
  <c r="K27" i="1" s="1"/>
  <c r="B27" i="1" s="1"/>
  <c r="L52" i="1" s="1"/>
  <c r="H29" i="1"/>
  <c r="H31" i="1"/>
  <c r="H33" i="1"/>
  <c r="K33" i="1" s="1"/>
  <c r="B33" i="1" s="1"/>
  <c r="L51" i="1" s="1"/>
  <c r="H35" i="1"/>
  <c r="K43" i="1"/>
  <c r="B43" i="1" s="1"/>
  <c r="J25" i="1"/>
  <c r="B25" i="1" s="1"/>
  <c r="J27" i="1"/>
  <c r="C27" i="1" s="1"/>
  <c r="J33" i="1"/>
  <c r="C33" i="1" s="1"/>
  <c r="J35" i="1"/>
  <c r="C35" i="1" s="1"/>
  <c r="S37" i="1"/>
  <c r="K25" i="1"/>
  <c r="C25" i="1" s="1"/>
  <c r="L48" i="1" s="1"/>
  <c r="K29" i="1"/>
  <c r="C29" i="1" s="1"/>
  <c r="L49" i="1" s="1"/>
  <c r="K31" i="1"/>
  <c r="B31" i="1" s="1"/>
  <c r="H41" i="1"/>
  <c r="P25" i="1"/>
  <c r="P29" i="1"/>
  <c r="P31" i="1"/>
  <c r="P33" i="1"/>
  <c r="P35" i="1"/>
  <c r="J41" i="1"/>
  <c r="C41" i="1" s="1"/>
  <c r="K41" i="1"/>
  <c r="B41" i="1" s="1"/>
  <c r="L50" i="1" s="1"/>
  <c r="J31" i="1"/>
  <c r="C31" i="1" s="1"/>
  <c r="Q37" i="1"/>
  <c r="J29" i="1"/>
  <c r="B29" i="1" s="1"/>
  <c r="H39" i="1"/>
  <c r="X34" i="1"/>
  <c r="AA34" i="1" s="1"/>
  <c r="Y26" i="1"/>
  <c r="Y30" i="1"/>
  <c r="Y34" i="1"/>
  <c r="Y28" i="1"/>
  <c r="Y32" i="1"/>
  <c r="H61" i="2" l="1"/>
  <c r="I61" i="2" s="1"/>
  <c r="F61" i="2"/>
  <c r="H137" i="2"/>
  <c r="I137" i="2" s="1"/>
  <c r="F137" i="2"/>
  <c r="H4" i="2"/>
  <c r="I4" i="2" s="1"/>
  <c r="F4" i="2"/>
  <c r="F85" i="2"/>
  <c r="H85" i="2"/>
  <c r="I85" i="2" s="1"/>
  <c r="H21" i="2"/>
  <c r="I21" i="2" s="1"/>
  <c r="F21" i="2"/>
  <c r="H126" i="2"/>
  <c r="I126" i="2" s="1"/>
  <c r="F126" i="2"/>
  <c r="H54" i="2"/>
  <c r="I54" i="2" s="1"/>
  <c r="F54" i="2"/>
  <c r="H81" i="2"/>
  <c r="I81" i="2" s="1"/>
  <c r="F81" i="2"/>
  <c r="H46" i="2"/>
  <c r="I46" i="2" s="1"/>
  <c r="F46" i="2"/>
  <c r="H14" i="2"/>
  <c r="I14" i="2" s="1"/>
  <c r="F14" i="2"/>
  <c r="F71" i="2"/>
  <c r="H71" i="2"/>
  <c r="I71" i="2" s="1"/>
  <c r="H124" i="2"/>
  <c r="I124" i="2" s="1"/>
  <c r="F124" i="2"/>
  <c r="H19" i="2"/>
  <c r="I19" i="2" s="1"/>
  <c r="F19" i="2"/>
  <c r="H84" i="2"/>
  <c r="I84" i="2" s="1"/>
  <c r="F84" i="2"/>
  <c r="F8" i="2"/>
  <c r="H8" i="2"/>
  <c r="I8" i="2" s="1"/>
  <c r="F99" i="2"/>
  <c r="H99" i="2"/>
  <c r="I99" i="2" s="1"/>
  <c r="H77" i="2"/>
  <c r="I77" i="2" s="1"/>
  <c r="F77" i="2"/>
  <c r="F92" i="2"/>
  <c r="H92" i="2"/>
  <c r="I92" i="2" s="1"/>
  <c r="H91" i="2"/>
  <c r="I91" i="2" s="1"/>
  <c r="F91" i="2"/>
  <c r="F64" i="2"/>
  <c r="H64" i="2"/>
  <c r="I64" i="2" s="1"/>
  <c r="H42" i="2"/>
  <c r="I42" i="2" s="1"/>
  <c r="F42" i="2"/>
  <c r="F39" i="2"/>
  <c r="H39" i="2"/>
  <c r="I39" i="2" s="1"/>
  <c r="F57" i="2"/>
  <c r="H57" i="2"/>
  <c r="I57" i="2" s="1"/>
  <c r="F141" i="2"/>
  <c r="H141" i="2"/>
  <c r="I141" i="2" s="1"/>
  <c r="H89" i="2"/>
  <c r="I89" i="2" s="1"/>
  <c r="F89" i="2"/>
  <c r="H67" i="2"/>
  <c r="I67" i="2" s="1"/>
  <c r="F67" i="2"/>
  <c r="H56" i="2"/>
  <c r="I56" i="2" s="1"/>
  <c r="F56" i="2"/>
  <c r="H40" i="2"/>
  <c r="I40" i="2" s="1"/>
  <c r="F40" i="2"/>
  <c r="F50" i="2"/>
  <c r="H50" i="2"/>
  <c r="I50" i="2" s="1"/>
  <c r="F134" i="2"/>
  <c r="H134" i="2"/>
  <c r="I134" i="2" s="1"/>
  <c r="H133" i="2"/>
  <c r="I133" i="2" s="1"/>
  <c r="F133" i="2"/>
  <c r="F106" i="2"/>
  <c r="H106" i="2"/>
  <c r="I106" i="2" s="1"/>
  <c r="H30" i="2"/>
  <c r="I30" i="2" s="1"/>
  <c r="F30" i="2"/>
  <c r="H49" i="2"/>
  <c r="I49" i="2" s="1"/>
  <c r="F49" i="2"/>
  <c r="H110" i="2"/>
  <c r="I110" i="2" s="1"/>
  <c r="F110" i="2"/>
  <c r="H5" i="2"/>
  <c r="I5" i="2" s="1"/>
  <c r="F5" i="2"/>
  <c r="F148" i="2"/>
  <c r="H148" i="2"/>
  <c r="I148" i="2" s="1"/>
  <c r="H35" i="2"/>
  <c r="I35" i="2" s="1"/>
  <c r="F35" i="2"/>
  <c r="H105" i="2"/>
  <c r="I105" i="2" s="1"/>
  <c r="F105" i="2"/>
  <c r="H12" i="2"/>
  <c r="I12" i="2" s="1"/>
  <c r="F12" i="2"/>
  <c r="H103" i="2"/>
  <c r="I103" i="2" s="1"/>
  <c r="F103" i="2"/>
  <c r="H147" i="2"/>
  <c r="I147" i="2" s="1"/>
  <c r="F147" i="2"/>
  <c r="F36" i="2"/>
  <c r="H36" i="2"/>
  <c r="I36" i="2" s="1"/>
  <c r="H119" i="2"/>
  <c r="I119" i="2" s="1"/>
  <c r="F119" i="2"/>
  <c r="F120" i="2"/>
  <c r="H120" i="2"/>
  <c r="I120" i="2" s="1"/>
  <c r="H112" i="2"/>
  <c r="I112" i="2" s="1"/>
  <c r="F112" i="2"/>
  <c r="H2" i="2"/>
  <c r="I2" i="2" s="1"/>
  <c r="F2" i="2"/>
  <c r="H28" i="2"/>
  <c r="I28" i="2" s="1"/>
  <c r="F28" i="2"/>
  <c r="H63" i="2"/>
  <c r="I63" i="2" s="1"/>
  <c r="F63" i="2"/>
  <c r="H9" i="2"/>
  <c r="I9" i="2" s="1"/>
  <c r="F9" i="2"/>
  <c r="H44" i="2"/>
  <c r="I44" i="2" s="1"/>
  <c r="F44" i="2"/>
  <c r="H102" i="2"/>
  <c r="I102" i="2" s="1"/>
  <c r="F102" i="2"/>
  <c r="H145" i="2"/>
  <c r="I145" i="2" s="1"/>
  <c r="F145" i="2"/>
  <c r="F127" i="2"/>
  <c r="H127" i="2"/>
  <c r="I127" i="2" s="1"/>
  <c r="H7" i="2"/>
  <c r="I7" i="2" s="1"/>
  <c r="F7" i="2"/>
  <c r="H23" i="2"/>
  <c r="I23" i="2" s="1"/>
  <c r="F23" i="2"/>
  <c r="F15" i="2"/>
  <c r="H15" i="2"/>
  <c r="I15" i="2" s="1"/>
  <c r="H47" i="2"/>
  <c r="I47" i="2" s="1"/>
  <c r="F47" i="2"/>
  <c r="H25" i="2"/>
  <c r="I25" i="2" s="1"/>
  <c r="F25" i="2"/>
  <c r="F22" i="2"/>
  <c r="H22" i="2"/>
  <c r="I22" i="2" s="1"/>
  <c r="H140" i="2"/>
  <c r="I140" i="2" s="1"/>
  <c r="F140" i="2"/>
  <c r="H51" i="2"/>
  <c r="I51" i="2" s="1"/>
  <c r="F51" i="2"/>
  <c r="H88" i="2"/>
  <c r="I88" i="2" s="1"/>
  <c r="F88" i="2"/>
  <c r="H116" i="2"/>
  <c r="I116" i="2" s="1"/>
  <c r="F116" i="2"/>
  <c r="H72" i="2"/>
  <c r="I72" i="2" s="1"/>
  <c r="F72" i="2"/>
  <c r="H143" i="2"/>
  <c r="I143" i="2" s="1"/>
  <c r="F143" i="2"/>
  <c r="F43" i="2"/>
  <c r="H43" i="2"/>
  <c r="I43" i="2" s="1"/>
  <c r="H150" i="2"/>
  <c r="I150" i="2" s="1"/>
  <c r="F150" i="2"/>
  <c r="F29" i="2"/>
  <c r="H29" i="2"/>
  <c r="I29" i="2" s="1"/>
  <c r="H98" i="2"/>
  <c r="I98" i="2" s="1"/>
  <c r="F98" i="2"/>
  <c r="H144" i="2"/>
  <c r="I144" i="2" s="1"/>
  <c r="F144" i="2"/>
  <c r="F78" i="2"/>
  <c r="H78" i="2"/>
  <c r="I78" i="2" s="1"/>
  <c r="H123" i="2"/>
  <c r="I123" i="2" s="1"/>
  <c r="F123" i="2"/>
  <c r="H68" i="2"/>
  <c r="I68" i="2" s="1"/>
  <c r="F68" i="2"/>
  <c r="F109" i="2"/>
  <c r="H109" i="2"/>
  <c r="I109" i="2" s="1"/>
  <c r="H65" i="2"/>
  <c r="I65" i="2" s="1"/>
  <c r="F65" i="2"/>
  <c r="H33" i="2"/>
  <c r="I33" i="2" s="1"/>
  <c r="F33" i="2"/>
  <c r="H60" i="2"/>
  <c r="I60" i="2" s="1"/>
  <c r="F60" i="2"/>
  <c r="H96" i="2"/>
  <c r="I96" i="2" s="1"/>
  <c r="F96" i="2"/>
  <c r="F113" i="2"/>
  <c r="H113" i="2"/>
  <c r="I113" i="2" s="1"/>
  <c r="H26" i="2"/>
  <c r="I26" i="2" s="1"/>
  <c r="F26" i="2"/>
  <c r="H130" i="2"/>
  <c r="I130" i="2" s="1"/>
  <c r="F130" i="2"/>
  <c r="H75" i="2"/>
  <c r="I75" i="2" s="1"/>
  <c r="F75" i="2"/>
  <c r="H11" i="2"/>
  <c r="I11" i="2" s="1"/>
  <c r="F11" i="2"/>
  <c r="H82" i="2"/>
  <c r="I82" i="2" s="1"/>
  <c r="F82" i="2"/>
  <c r="F18" i="2"/>
  <c r="H18" i="2"/>
  <c r="I18" i="2" s="1"/>
  <c r="H70" i="2"/>
  <c r="I70" i="2" s="1"/>
  <c r="F70" i="2"/>
  <c r="H138" i="2"/>
  <c r="I138" i="2" s="1"/>
  <c r="F138" i="2"/>
  <c r="F95" i="2"/>
  <c r="H95" i="2"/>
  <c r="I95" i="2" s="1"/>
  <c r="T35" i="1"/>
  <c r="S35" i="1"/>
  <c r="Q35" i="1"/>
  <c r="S33" i="1"/>
  <c r="Q33" i="1"/>
  <c r="T33" i="1" s="1"/>
  <c r="T31" i="1"/>
  <c r="S31" i="1"/>
  <c r="Q31" i="1"/>
  <c r="T25" i="1"/>
  <c r="S25" i="1"/>
  <c r="Q25" i="1"/>
  <c r="AB34" i="1"/>
  <c r="AB32" i="1"/>
  <c r="AB30" i="1"/>
  <c r="AB28" i="1"/>
  <c r="AB26" i="1"/>
  <c r="T29" i="1"/>
  <c r="S29" i="1"/>
  <c r="Q29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<sst xmlns="http://schemas.openxmlformats.org/spreadsheetml/2006/main" count="263" uniqueCount="213">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</sst>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</cellXfs>
  <cellStyles count="5">
    <cellStyle name="Comma" xfId="1" builtinId="3"/>
    <cellStyle name="Comma 2" xfId="4" xr:uid="{057E2429-807E-4DB6-A3DC-A8CD638769A6}"/>
    <cellStyle name="Hyperlink" xfId="2" builtinId="8"/>
    <cellStyle name="Normal" xfId="0" builtinId="0"/>
    <cellStyle name="Normal 3" xfId="3" xr:uid="{5D1F5DAA-CEA2-409C-BACC-70E5443947BE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22,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22,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b8e5ddadf4184d74f92e1e195f52d033b68a781ee8ed9a0295b7c727370c5c82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b8e5ddadf4184d74f92e1e195f52d033b68a781ee8ed9a0295b7c727370c5c82/MASTERCARD%20RATE%20FOR%20TODAY.xlsx?BE8ADB92" TargetMode="External"/><Relationship Id="rId1" Type="http://schemas.openxmlformats.org/officeDocument/2006/relationships/externalLinkPath" Target="file:///\\BE8ADB92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1.1462000000000001</v>
          </cell>
        </row>
        <row r="10">
          <cell r="G10">
            <v>157.63</v>
          </cell>
        </row>
        <row r="11">
          <cell r="G11">
            <v>1.3371</v>
          </cell>
        </row>
        <row r="12">
          <cell r="G12">
            <v>0.82099999999999995</v>
          </cell>
        </row>
        <row r="13">
          <cell r="G13">
            <v>16.270199999999999</v>
          </cell>
        </row>
        <row r="14">
          <cell r="G14">
            <v>6.5195999999999996</v>
          </cell>
        </row>
        <row r="15">
          <cell r="G15">
            <v>1.4028</v>
          </cell>
        </row>
        <row r="16">
          <cell r="G16">
            <v>0.71179999999999999</v>
          </cell>
        </row>
        <row r="17">
          <cell r="G17">
            <v>6.6978</v>
          </cell>
        </row>
        <row r="18">
          <cell r="G18">
            <v>6.6981000000000002</v>
          </cell>
        </row>
        <row r="19">
          <cell r="G19">
            <v>1332.57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1517</v>
          </cell>
        </row>
        <row r="3">
          <cell r="A3">
            <v>328</v>
          </cell>
          <cell r="B3">
            <v>209.18001000000001</v>
          </cell>
        </row>
        <row r="4">
          <cell r="A4">
            <v>953</v>
          </cell>
          <cell r="B4">
            <v>104.07429999999999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8.0939999999999994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96.166849999999997</v>
          </cell>
        </row>
        <row r="9">
          <cell r="A9">
            <v>72</v>
          </cell>
          <cell r="B9">
            <v>13.583676000000001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33.380000000000003</v>
          </cell>
        </row>
        <row r="12">
          <cell r="A12">
            <v>949</v>
          </cell>
          <cell r="B12">
            <v>49.090400000000002</v>
          </cell>
        </row>
        <row r="13">
          <cell r="A13">
            <v>586</v>
          </cell>
          <cell r="B13">
            <v>277.25</v>
          </cell>
        </row>
        <row r="14">
          <cell r="A14">
            <v>702</v>
          </cell>
          <cell r="B14">
            <v>1.2773000000000001</v>
          </cell>
        </row>
        <row r="15">
          <cell r="A15">
            <v>524</v>
          </cell>
          <cell r="B15">
            <v>153.36799999999999</v>
          </cell>
        </row>
        <row r="16">
          <cell r="A16">
            <v>50</v>
          </cell>
          <cell r="B16">
            <v>123.299995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</v>
          </cell>
        </row>
        <row r="19">
          <cell r="A19">
            <v>971</v>
          </cell>
          <cell r="B19">
            <v>64.649994000000007</v>
          </cell>
        </row>
        <row r="20">
          <cell r="A20">
            <v>682</v>
          </cell>
          <cell r="B20">
            <v>3.7566999999999999</v>
          </cell>
        </row>
        <row r="21">
          <cell r="A21">
            <v>978</v>
          </cell>
          <cell r="B21">
            <v>0.872143</v>
          </cell>
        </row>
        <row r="22">
          <cell r="A22">
            <v>90</v>
          </cell>
          <cell r="B22">
            <v>7.7721710000000002</v>
          </cell>
        </row>
        <row r="23">
          <cell r="A23">
            <v>157</v>
          </cell>
          <cell r="B23">
            <v>6.6948999999999996</v>
          </cell>
        </row>
        <row r="24">
          <cell r="A24">
            <v>324</v>
          </cell>
          <cell r="B24">
            <v>8794.1620000000003</v>
          </cell>
        </row>
        <row r="25">
          <cell r="A25">
            <v>967</v>
          </cell>
          <cell r="B25">
            <v>19.62548</v>
          </cell>
        </row>
        <row r="26">
          <cell r="A26">
            <v>882</v>
          </cell>
          <cell r="B26">
            <v>2.6902883000000002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11809.82</v>
          </cell>
        </row>
        <row r="29">
          <cell r="A29">
            <v>124</v>
          </cell>
          <cell r="B29">
            <v>1.4027000000000001</v>
          </cell>
        </row>
        <row r="30">
          <cell r="A30">
            <v>996</v>
          </cell>
          <cell r="B30">
            <v>849.56399999999996</v>
          </cell>
        </row>
        <row r="31">
          <cell r="A31">
            <v>242</v>
          </cell>
          <cell r="B31">
            <v>2.1958717999999999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95.825000000000003</v>
          </cell>
        </row>
        <row r="34">
          <cell r="A34">
            <v>985</v>
          </cell>
          <cell r="B34">
            <v>3.8130000000000002</v>
          </cell>
        </row>
        <row r="35">
          <cell r="A35">
            <v>756</v>
          </cell>
          <cell r="B35">
            <v>0.82509999999999994</v>
          </cell>
        </row>
        <row r="36">
          <cell r="A36">
            <v>578</v>
          </cell>
          <cell r="B36">
            <v>9.4984000000000002</v>
          </cell>
        </row>
        <row r="37">
          <cell r="A37">
            <v>516</v>
          </cell>
          <cell r="B37">
            <v>16.2881</v>
          </cell>
        </row>
        <row r="38">
          <cell r="A38">
            <v>238</v>
          </cell>
          <cell r="B38">
            <v>0.748278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</v>
          </cell>
        </row>
        <row r="41">
          <cell r="A41">
            <v>901</v>
          </cell>
          <cell r="B41">
            <v>31.759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572.0883</v>
          </cell>
        </row>
        <row r="44">
          <cell r="A44">
            <v>360</v>
          </cell>
          <cell r="B44">
            <v>17850</v>
          </cell>
        </row>
        <row r="45">
          <cell r="A45">
            <v>496</v>
          </cell>
          <cell r="B45">
            <v>3601</v>
          </cell>
        </row>
        <row r="46">
          <cell r="A46">
            <v>941</v>
          </cell>
          <cell r="B46">
            <v>102.49393999999999</v>
          </cell>
        </row>
        <row r="47">
          <cell r="A47">
            <v>434</v>
          </cell>
          <cell r="B47">
            <v>6.3783393000000004</v>
          </cell>
        </row>
        <row r="48">
          <cell r="A48">
            <v>930</v>
          </cell>
          <cell r="B48">
            <v>21.600649000000001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95.855000000000004</v>
          </cell>
        </row>
        <row r="51">
          <cell r="A51">
            <v>981</v>
          </cell>
          <cell r="B51">
            <v>2.569</v>
          </cell>
        </row>
        <row r="52">
          <cell r="A52">
            <v>752</v>
          </cell>
          <cell r="B52">
            <v>9.8948</v>
          </cell>
        </row>
        <row r="53">
          <cell r="A53">
            <v>116</v>
          </cell>
          <cell r="B53">
            <v>4059</v>
          </cell>
        </row>
        <row r="54">
          <cell r="A54">
            <v>512</v>
          </cell>
          <cell r="B54">
            <v>0.38502999999999998</v>
          </cell>
        </row>
        <row r="55">
          <cell r="A55">
            <v>977</v>
          </cell>
          <cell r="B55">
            <v>1.7057629999999999</v>
          </cell>
        </row>
        <row r="56">
          <cell r="A56">
            <v>174</v>
          </cell>
          <cell r="B56">
            <v>429.06625000000003</v>
          </cell>
        </row>
        <row r="57">
          <cell r="A57">
            <v>748</v>
          </cell>
          <cell r="B57">
            <v>16.280200000000001</v>
          </cell>
        </row>
        <row r="58">
          <cell r="A58">
            <v>156</v>
          </cell>
          <cell r="B58">
            <v>6.6959</v>
          </cell>
        </row>
        <row r="59">
          <cell r="A59">
            <v>96</v>
          </cell>
          <cell r="B59">
            <v>1.2773000000000001</v>
          </cell>
        </row>
        <row r="60">
          <cell r="A60">
            <v>788</v>
          </cell>
          <cell r="B60">
            <v>2.944</v>
          </cell>
        </row>
        <row r="61">
          <cell r="A61">
            <v>608</v>
          </cell>
          <cell r="B61">
            <v>62.896000000000001</v>
          </cell>
        </row>
        <row r="62">
          <cell r="A62">
            <v>430</v>
          </cell>
          <cell r="B62">
            <v>173.25949</v>
          </cell>
        </row>
        <row r="63">
          <cell r="A63">
            <v>548</v>
          </cell>
          <cell r="B63">
            <v>116.608</v>
          </cell>
        </row>
        <row r="64">
          <cell r="A64">
            <v>826</v>
          </cell>
          <cell r="B64">
            <v>0.748278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121.64</v>
          </cell>
        </row>
        <row r="67">
          <cell r="A67">
            <v>208</v>
          </cell>
          <cell r="B67">
            <v>6.5205000000000002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133.98430999999999</v>
          </cell>
        </row>
        <row r="70">
          <cell r="A70">
            <v>933</v>
          </cell>
          <cell r="B70">
            <v>3.0222000000000002</v>
          </cell>
        </row>
        <row r="71">
          <cell r="A71">
            <v>292</v>
          </cell>
          <cell r="B71">
            <v>0.748278</v>
          </cell>
        </row>
        <row r="72">
          <cell r="A72">
            <v>704</v>
          </cell>
          <cell r="B72">
            <v>26025</v>
          </cell>
        </row>
        <row r="73">
          <cell r="A73">
            <v>426</v>
          </cell>
          <cell r="B73">
            <v>16.2803</v>
          </cell>
        </row>
        <row r="74">
          <cell r="A74">
            <v>230</v>
          </cell>
          <cell r="B74">
            <v>161.76618999999999</v>
          </cell>
        </row>
        <row r="75">
          <cell r="A75">
            <v>392</v>
          </cell>
          <cell r="B75">
            <v>157.55000000000001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318.06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3192.9202</v>
          </cell>
        </row>
        <row r="80">
          <cell r="A80">
            <v>188</v>
          </cell>
          <cell r="B80">
            <v>450.2</v>
          </cell>
        </row>
        <row r="81">
          <cell r="A81">
            <v>152</v>
          </cell>
          <cell r="B81">
            <v>957.65</v>
          </cell>
        </row>
        <row r="82">
          <cell r="A82">
            <v>8</v>
          </cell>
          <cell r="B82">
            <v>80</v>
          </cell>
        </row>
        <row r="83">
          <cell r="A83">
            <v>270</v>
          </cell>
          <cell r="B83">
            <v>71.950005000000004</v>
          </cell>
        </row>
        <row r="84">
          <cell r="A84">
            <v>929</v>
          </cell>
          <cell r="B84">
            <v>40.096107000000003</v>
          </cell>
        </row>
        <row r="85">
          <cell r="A85">
            <v>566</v>
          </cell>
          <cell r="B85">
            <v>1332.5700999999999</v>
          </cell>
        </row>
        <row r="86">
          <cell r="A86">
            <v>404</v>
          </cell>
          <cell r="B86">
            <v>129.41467</v>
          </cell>
        </row>
        <row r="87">
          <cell r="A87">
            <v>108</v>
          </cell>
          <cell r="B87">
            <v>3000.3629999999998</v>
          </cell>
        </row>
        <row r="88">
          <cell r="A88">
            <v>388</v>
          </cell>
          <cell r="B88">
            <v>157.37198000000001</v>
          </cell>
        </row>
        <row r="89">
          <cell r="A89">
            <v>504</v>
          </cell>
          <cell r="B89">
            <v>9.548</v>
          </cell>
        </row>
        <row r="90">
          <cell r="A90">
            <v>784</v>
          </cell>
          <cell r="B90">
            <v>3.6732999999999998</v>
          </cell>
        </row>
        <row r="91">
          <cell r="A91">
            <v>604</v>
          </cell>
          <cell r="B91">
            <v>3.3776000000000002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4372.4204</v>
          </cell>
        </row>
        <row r="95">
          <cell r="A95">
            <v>484</v>
          </cell>
          <cell r="B95">
            <v>17.245000000000001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44.707099999999997</v>
          </cell>
        </row>
        <row r="99">
          <cell r="A99">
            <v>800</v>
          </cell>
          <cell r="B99">
            <v>3940.7492999999999</v>
          </cell>
        </row>
        <row r="100">
          <cell r="A100">
            <v>818</v>
          </cell>
          <cell r="B100">
            <v>51.992686999999997</v>
          </cell>
        </row>
        <row r="101">
          <cell r="A101">
            <v>936</v>
          </cell>
          <cell r="B101">
            <v>11.52</v>
          </cell>
        </row>
        <row r="102">
          <cell r="A102">
            <v>344</v>
          </cell>
          <cell r="B102">
            <v>7.8470000000000004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53.548999999999999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22.817799999999998</v>
          </cell>
        </row>
        <row r="108">
          <cell r="A108">
            <v>418</v>
          </cell>
          <cell r="B108">
            <v>22510</v>
          </cell>
        </row>
        <row r="109">
          <cell r="A109">
            <v>858</v>
          </cell>
          <cell r="B109">
            <v>40.17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2313.2532000000001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6.7639503000000003</v>
          </cell>
        </row>
        <row r="114">
          <cell r="A114">
            <v>600</v>
          </cell>
          <cell r="B114">
            <v>5965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</v>
          </cell>
        </row>
        <row r="117">
          <cell r="A117">
            <v>144</v>
          </cell>
          <cell r="B117">
            <v>331.05002000000002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48.304302</v>
          </cell>
        </row>
        <row r="122">
          <cell r="A122">
            <v>498</v>
          </cell>
          <cell r="B122">
            <v>17.516235000000002</v>
          </cell>
        </row>
        <row r="123">
          <cell r="A123">
            <v>776</v>
          </cell>
          <cell r="B123">
            <v>2.3220006999999998</v>
          </cell>
        </row>
        <row r="124">
          <cell r="A124">
            <v>943</v>
          </cell>
          <cell r="B124">
            <v>63.974437999999999</v>
          </cell>
        </row>
        <row r="125">
          <cell r="A125">
            <v>598</v>
          </cell>
          <cell r="B125">
            <v>4.4464207</v>
          </cell>
        </row>
        <row r="126">
          <cell r="A126">
            <v>654</v>
          </cell>
          <cell r="B126">
            <v>0.748278</v>
          </cell>
        </row>
        <row r="127">
          <cell r="A127">
            <v>340</v>
          </cell>
          <cell r="B127">
            <v>26.85</v>
          </cell>
        </row>
        <row r="128">
          <cell r="A128">
            <v>643</v>
          </cell>
          <cell r="B128">
            <v>84.775099999999995</v>
          </cell>
        </row>
        <row r="129">
          <cell r="A129">
            <v>414</v>
          </cell>
          <cell r="B129">
            <v>0.30740000000000001</v>
          </cell>
        </row>
        <row r="130">
          <cell r="A130">
            <v>51</v>
          </cell>
          <cell r="B130">
            <v>362.44</v>
          </cell>
        </row>
        <row r="131">
          <cell r="A131">
            <v>972</v>
          </cell>
          <cell r="B131">
            <v>9.2508999999999997</v>
          </cell>
        </row>
        <row r="132">
          <cell r="A132">
            <v>398</v>
          </cell>
          <cell r="B132">
            <v>448.68</v>
          </cell>
        </row>
        <row r="133">
          <cell r="A133">
            <v>928</v>
          </cell>
          <cell r="B133">
            <v>849.56399999999996</v>
          </cell>
        </row>
        <row r="134">
          <cell r="A134">
            <v>454</v>
          </cell>
          <cell r="B134">
            <v>1736.2704000000001</v>
          </cell>
        </row>
        <row r="135">
          <cell r="A135">
            <v>158</v>
          </cell>
          <cell r="B135">
            <v>6.6812129999999996</v>
          </cell>
        </row>
        <row r="136">
          <cell r="A136">
            <v>554</v>
          </cell>
          <cell r="B136">
            <v>1.751927</v>
          </cell>
        </row>
        <row r="137">
          <cell r="A137">
            <v>950</v>
          </cell>
          <cell r="B137">
            <v>572.0883</v>
          </cell>
        </row>
        <row r="138">
          <cell r="A138">
            <v>968</v>
          </cell>
          <cell r="B138">
            <v>37.852142000000001</v>
          </cell>
        </row>
        <row r="139">
          <cell r="A139">
            <v>214</v>
          </cell>
          <cell r="B139">
            <v>59.263500000000001</v>
          </cell>
        </row>
        <row r="140">
          <cell r="A140">
            <v>376</v>
          </cell>
          <cell r="B140">
            <v>3.0358000000000001</v>
          </cell>
        </row>
        <row r="141">
          <cell r="A141">
            <v>36</v>
          </cell>
          <cell r="B141">
            <v>1.4082520000000001</v>
          </cell>
        </row>
        <row r="142">
          <cell r="A142">
            <v>710</v>
          </cell>
          <cell r="B142">
            <v>16.2881</v>
          </cell>
        </row>
        <row r="143">
          <cell r="A143">
            <v>203</v>
          </cell>
          <cell r="B143">
            <v>21.257999999999999</v>
          </cell>
        </row>
        <row r="144">
          <cell r="A144">
            <v>728</v>
          </cell>
          <cell r="B144">
            <v>5721.1610000000001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4.5952999999999999</v>
          </cell>
        </row>
        <row r="148">
          <cell r="A148">
            <v>410</v>
          </cell>
          <cell r="B148">
            <v>1371.223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14.624898999999999</v>
          </cell>
        </row>
        <row r="151">
          <cell r="A151">
            <v>986</v>
          </cell>
          <cell r="B151">
            <v>5.1445999999999996</v>
          </cell>
        </row>
        <row r="152">
          <cell r="A152">
            <v>3</v>
          </cell>
          <cell r="B152">
            <v>1434.847</v>
          </cell>
        </row>
        <row r="153">
          <cell r="A153">
            <v>924</v>
          </cell>
          <cell r="B153">
            <v>27.934100000000001</v>
          </cell>
        </row>
        <row r="154">
          <cell r="A154">
            <v>646</v>
          </cell>
          <cell r="B154">
            <v>1478.02</v>
          </cell>
        </row>
        <row r="155">
          <cell r="A155">
            <v>417</v>
          </cell>
          <cell r="B155">
            <v>87.4495</v>
          </cell>
        </row>
        <row r="156">
          <cell r="A156">
            <v>332</v>
          </cell>
          <cell r="B156">
            <v>131.3117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C266-038C-45C3-859C-3A0829EE6861}">
  <dimension ref="A1:AI93"/>
  <sheetViews>
    <sheetView workbookViewId="0">
      <selection activeCell="E16" sqref="E16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46287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1489.884</v>
      </c>
      <c r="C25" s="8">
        <f>+C23*(K25-0.0055)</f>
        <v>1541.9380000000001</v>
      </c>
      <c r="D25" s="8"/>
      <c r="E25" s="8"/>
      <c r="F25" s="51" t="s">
        <v>25</v>
      </c>
      <c r="G25" s="52">
        <f>[1]POPULATE!G9</f>
        <v>1.1462000000000001</v>
      </c>
      <c r="H25" s="53">
        <f>+G25+0.03</f>
        <v>1.1762000000000001</v>
      </c>
      <c r="I25" s="53"/>
      <c r="J25" s="45">
        <f>+(G25-($J$17/10000))+0</f>
        <v>1.1362000000000001</v>
      </c>
      <c r="K25" s="45">
        <f>+(G25+($K$17/10000))+0</f>
        <v>1.1562000000000001</v>
      </c>
      <c r="L25" s="8" t="s">
        <v>26</v>
      </c>
      <c r="M25" s="54"/>
      <c r="N25" s="48"/>
      <c r="O25" s="51" t="s">
        <v>25</v>
      </c>
      <c r="P25" s="52">
        <f>G25</f>
        <v>1.1462000000000001</v>
      </c>
      <c r="Q25" s="53">
        <f>+P25+0.03</f>
        <v>1.1762000000000001</v>
      </c>
      <c r="R25" s="53"/>
      <c r="S25" s="45">
        <f>+(P25-($S$17/10000))+0</f>
        <v>1.1312000000000002</v>
      </c>
      <c r="T25" s="45">
        <f>+(P25+($T$17/10000))+0</f>
        <v>1.1612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1.1522000000000001</v>
      </c>
      <c r="Y26" s="49">
        <f>$Y$24*X26</f>
        <v>1543.9480000000001</v>
      </c>
      <c r="Z26" s="19"/>
      <c r="AA26" s="56">
        <f>$AA$24*X26</f>
        <v>1543.9480000000001</v>
      </c>
      <c r="AB26" s="56">
        <f>$AB$24*X26</f>
        <v>1543.9480000000001</v>
      </c>
      <c r="AD26" s="4" t="s">
        <v>23</v>
      </c>
    </row>
    <row r="27" spans="1:35" ht="14" x14ac:dyDescent="0.3">
      <c r="A27" s="2" t="s">
        <v>28</v>
      </c>
      <c r="B27" s="8">
        <f>+B23/K27</f>
        <v>8.2691223454237921</v>
      </c>
      <c r="C27" s="8">
        <f>+C23/J27</f>
        <v>8.5551937687543891</v>
      </c>
      <c r="D27" s="23"/>
      <c r="E27" s="59"/>
      <c r="F27" s="51" t="s">
        <v>29</v>
      </c>
      <c r="G27" s="52">
        <f>[1]POPULATE!G10</f>
        <v>157.63</v>
      </c>
      <c r="H27" s="53">
        <f>+G27+1</f>
        <v>158.63</v>
      </c>
      <c r="I27" s="17"/>
      <c r="J27" s="8">
        <f>+(G27-($J$17/100))+0</f>
        <v>156.63</v>
      </c>
      <c r="K27" s="8">
        <f>+(H27+($K$17/100))-0</f>
        <v>159.63</v>
      </c>
      <c r="L27" s="16" t="s">
        <v>30</v>
      </c>
      <c r="M27" s="16"/>
      <c r="O27" s="51" t="s">
        <v>29</v>
      </c>
      <c r="P27" s="52">
        <f t="shared" ref="P27:P43" si="0">G27</f>
        <v>157.63</v>
      </c>
      <c r="Q27" s="53">
        <f>+P27+1</f>
        <v>158.63</v>
      </c>
      <c r="R27" s="17"/>
      <c r="S27" s="8">
        <f>+(P27-($S$17/100))+0</f>
        <v>156.13</v>
      </c>
      <c r="T27" s="8">
        <f>+(Q27+($T$17/100))-0</f>
        <v>160.13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1.3431</v>
      </c>
      <c r="Y28" s="49">
        <f>$Y$24*X28</f>
        <v>1799.7539999999999</v>
      </c>
      <c r="Z28" s="19"/>
      <c r="AA28" s="56">
        <f>$AA$24*X28</f>
        <v>1799.7539999999999</v>
      </c>
      <c r="AB28" s="56">
        <f>$AB$24*X28</f>
        <v>1799.7539999999999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1741.8719999999998</v>
      </c>
      <c r="C29" s="16">
        <f>+C23*(K29-0.0055)</f>
        <v>1797.7439999999999</v>
      </c>
      <c r="D29" s="16"/>
      <c r="E29" s="8"/>
      <c r="F29" s="41" t="s">
        <v>32</v>
      </c>
      <c r="G29" s="52">
        <f>[1]POPULATE!G11</f>
        <v>1.3371</v>
      </c>
      <c r="H29" s="53">
        <f>+G29+0.03</f>
        <v>1.3671</v>
      </c>
      <c r="I29" s="53"/>
      <c r="J29" s="45">
        <f>+(G29-($J$17/10000))+0</f>
        <v>1.3270999999999999</v>
      </c>
      <c r="K29" s="45">
        <f>+(G29+($K$17/10000))-0</f>
        <v>1.3471</v>
      </c>
      <c r="L29" s="16" t="s">
        <v>33</v>
      </c>
      <c r="M29" s="16"/>
      <c r="N29" s="48"/>
      <c r="O29" s="41" t="s">
        <v>32</v>
      </c>
      <c r="P29" s="52">
        <f t="shared" si="0"/>
        <v>1.3371</v>
      </c>
      <c r="Q29" s="53">
        <f>+P29+0.03</f>
        <v>1.3671</v>
      </c>
      <c r="R29" s="53"/>
      <c r="S29" s="45">
        <f>+(P29-($S$17/10000))+0</f>
        <v>1.3221000000000001</v>
      </c>
      <c r="T29" s="45">
        <f>+(P29+($T$17/10000))-0</f>
        <v>1.3520999999999999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0.81499999999999995</v>
      </c>
      <c r="Y30" s="49">
        <f>$Y$24/X30</f>
        <v>1644.1717791411045</v>
      </c>
      <c r="Z30" s="19"/>
      <c r="AA30" s="56">
        <f>$AA$24/X30</f>
        <v>1644.1717791411045</v>
      </c>
      <c r="AB30" s="56">
        <f>$AB$24/X30</f>
        <v>1644.1717791411045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1588.447653429603</v>
      </c>
      <c r="C31" s="16">
        <f>+C23/J31</f>
        <v>1652.2811344019731</v>
      </c>
      <c r="D31" s="16"/>
      <c r="E31" s="8"/>
      <c r="F31" s="41" t="s">
        <v>35</v>
      </c>
      <c r="G31" s="52">
        <f>[1]POPULATE!G12</f>
        <v>0.82099999999999995</v>
      </c>
      <c r="H31" s="53">
        <f>+G31+0.04</f>
        <v>0.86099999999999999</v>
      </c>
      <c r="I31" s="53"/>
      <c r="J31" s="45">
        <f>+(G31-($J$17/10000))+0</f>
        <v>0.81099999999999994</v>
      </c>
      <c r="K31" s="45">
        <f>+(G31+($K$17/10000))-0</f>
        <v>0.83099999999999996</v>
      </c>
      <c r="L31" s="16" t="s">
        <v>36</v>
      </c>
      <c r="M31" s="16"/>
      <c r="N31" s="48"/>
      <c r="O31" s="41" t="s">
        <v>35</v>
      </c>
      <c r="P31" s="52">
        <f t="shared" si="0"/>
        <v>0.82099999999999995</v>
      </c>
      <c r="Q31" s="53">
        <f>+P31+0.04</f>
        <v>0.86099999999999999</v>
      </c>
      <c r="R31" s="53"/>
      <c r="S31" s="45">
        <f>+(P31-($S$17/10000))+0</f>
        <v>0.80599999999999994</v>
      </c>
      <c r="T31" s="45">
        <f>+(P31+($T$17/10000))-0</f>
        <v>0.83599999999999997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16.200199999999999</v>
      </c>
      <c r="Y32" s="49">
        <f>$Y$24/X32</f>
        <v>82.715028209528285</v>
      </c>
      <c r="Z32" s="19"/>
      <c r="AA32" s="56">
        <f>$AA$24/X32</f>
        <v>82.715028209528285</v>
      </c>
      <c r="AB32" s="56">
        <f>$AB$24/X32</f>
        <v>82.715028209528285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80.634323343636609</v>
      </c>
      <c r="C33" s="16">
        <f>+C23/J33</f>
        <v>82.842870567288216</v>
      </c>
      <c r="D33" s="16"/>
      <c r="E33" s="8"/>
      <c r="F33" s="66" t="s">
        <v>38</v>
      </c>
      <c r="G33" s="52">
        <f>[1]POPULATE!G13</f>
        <v>16.270199999999999</v>
      </c>
      <c r="H33" s="53">
        <f>+G33+0.04</f>
        <v>16.310199999999998</v>
      </c>
      <c r="I33" s="67"/>
      <c r="J33" s="45">
        <f>+(G33-($J$17/10000))-0.085</f>
        <v>16.175199999999997</v>
      </c>
      <c r="K33" s="45">
        <f>+(H33+($K$17/10000))+0.05</f>
        <v>16.370200000000001</v>
      </c>
      <c r="L33" s="41" t="s">
        <v>39</v>
      </c>
      <c r="M33" s="41"/>
      <c r="N33" s="48"/>
      <c r="O33" s="66" t="s">
        <v>38</v>
      </c>
      <c r="P33" s="52">
        <f t="shared" si="0"/>
        <v>16.270199999999999</v>
      </c>
      <c r="Q33" s="53">
        <f>+P33+0.04</f>
        <v>16.310199999999998</v>
      </c>
      <c r="R33" s="67"/>
      <c r="S33" s="45">
        <f>+(P33-($S$17/10000))-0.085</f>
        <v>16.170199999999998</v>
      </c>
      <c r="T33" s="45">
        <f>+(Q33+($T$17/10000))+0.05</f>
        <v>16.3752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1.3968</v>
      </c>
      <c r="Y34" s="49">
        <f>$Y$24/X34</f>
        <v>959.33562428407788</v>
      </c>
      <c r="Z34" s="19"/>
      <c r="AA34" s="56">
        <f>$AA$24/X34</f>
        <v>959.33562428407788</v>
      </c>
      <c r="AB34" s="56">
        <f>$AB$24/X34</f>
        <v>959.33562428407788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202.15633423180594</v>
      </c>
      <c r="C35" s="16">
        <f>+C23/J35</f>
        <v>205.84982180164681</v>
      </c>
      <c r="D35" s="16"/>
      <c r="E35" s="8"/>
      <c r="F35" s="66" t="s">
        <v>42</v>
      </c>
      <c r="G35" s="52">
        <f>[1]POPULATE!G14</f>
        <v>6.5195999999999996</v>
      </c>
      <c r="H35" s="53">
        <f>+G35+0.04</f>
        <v>6.5595999999999997</v>
      </c>
      <c r="I35" s="67"/>
      <c r="J35" s="45">
        <f>+(G35-($J$17/10000))-0</f>
        <v>6.5095999999999998</v>
      </c>
      <c r="K35" s="45">
        <f>+(G35+($K$17/10000))-0</f>
        <v>6.5295999999999994</v>
      </c>
      <c r="L35" s="16" t="s">
        <v>43</v>
      </c>
      <c r="M35" s="16"/>
      <c r="N35" s="48"/>
      <c r="O35" s="66" t="s">
        <v>42</v>
      </c>
      <c r="P35" s="52">
        <f t="shared" si="0"/>
        <v>6.5195999999999996</v>
      </c>
      <c r="Q35" s="53">
        <f>+P35+0.04</f>
        <v>6.5595999999999997</v>
      </c>
      <c r="R35" s="67"/>
      <c r="S35" s="45">
        <f>+(P35-($S$17/10000))-0</f>
        <v>6.5045999999999999</v>
      </c>
      <c r="T35" s="45">
        <f>+(P35+($T$17/10000))-0</f>
        <v>6.5345999999999993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934.31483578708946</v>
      </c>
      <c r="C37" s="16">
        <f>+C23/J37</f>
        <v>962.0907524411258</v>
      </c>
      <c r="D37" s="16"/>
      <c r="E37" s="8"/>
      <c r="F37" s="66" t="s">
        <v>44</v>
      </c>
      <c r="G37" s="52">
        <f>[1]POPULATE!G15</f>
        <v>1.4028</v>
      </c>
      <c r="H37" s="53">
        <f>+G37+0.04</f>
        <v>1.4428000000000001</v>
      </c>
      <c r="I37" s="69"/>
      <c r="J37" s="45">
        <f>+(G37-($J$17/10000))-0</f>
        <v>1.3928</v>
      </c>
      <c r="K37" s="45">
        <f>+(G37+($K$17/10000))-0</f>
        <v>1.4128000000000001</v>
      </c>
      <c r="L37" s="16" t="s">
        <v>45</v>
      </c>
      <c r="M37" s="16"/>
      <c r="N37" s="48"/>
      <c r="O37" s="66" t="s">
        <v>44</v>
      </c>
      <c r="P37" s="52">
        <f t="shared" si="0"/>
        <v>1.4028</v>
      </c>
      <c r="Q37" s="53">
        <f>+P37+0.04</f>
        <v>1.4428000000000001</v>
      </c>
      <c r="R37" s="69"/>
      <c r="S37" s="45">
        <f>+(P37-($S$17/10000))-0</f>
        <v>1.3878000000000001</v>
      </c>
      <c r="T37" s="45">
        <f>+(P37+($T$17/10000))-0</f>
        <v>1.4177999999999999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926.37599999999998</v>
      </c>
      <c r="C39" s="8">
        <f>+C23*K39</f>
        <v>967.21199999999999</v>
      </c>
      <c r="D39" s="8"/>
      <c r="E39" s="8"/>
      <c r="F39" s="66" t="s">
        <v>47</v>
      </c>
      <c r="G39" s="52">
        <f>[1]POPULATE!G16</f>
        <v>0.71179999999999999</v>
      </c>
      <c r="H39" s="53">
        <f>+G39+0.04</f>
        <v>0.75180000000000002</v>
      </c>
      <c r="I39" s="67"/>
      <c r="J39" s="45">
        <f>+(G39-($J$17/10000))+0</f>
        <v>0.70179999999999998</v>
      </c>
      <c r="K39" s="45">
        <f>+(G39+($K$17/10000))-0</f>
        <v>0.7218</v>
      </c>
      <c r="L39" s="8" t="s">
        <v>48</v>
      </c>
      <c r="M39" s="8"/>
      <c r="N39" s="48"/>
      <c r="O39" s="66" t="s">
        <v>47</v>
      </c>
      <c r="P39" s="52">
        <f t="shared" si="0"/>
        <v>0.71179999999999999</v>
      </c>
      <c r="Q39" s="53">
        <f>+P39+0.04</f>
        <v>0.75180000000000002</v>
      </c>
      <c r="R39" s="67"/>
      <c r="S39" s="45">
        <f>+(P39-($S$17/10000))+0</f>
        <v>0.69679999999999997</v>
      </c>
      <c r="T39" s="45">
        <f>+(P39+($T$17/10000))-0</f>
        <v>0.7268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196.78583142013775</v>
      </c>
      <c r="C41" s="8">
        <f>+C23/J41</f>
        <v>200.3648434462753</v>
      </c>
      <c r="D41" s="8"/>
      <c r="E41" s="8"/>
      <c r="F41" s="66" t="s">
        <v>50</v>
      </c>
      <c r="G41" s="52">
        <f>[1]POPULATE!G17</f>
        <v>6.6978</v>
      </c>
      <c r="H41" s="53">
        <f>+G41+0.04</f>
        <v>6.7378</v>
      </c>
      <c r="I41" s="67"/>
      <c r="J41" s="23">
        <f>+(G41-($J$17/10000))+0</f>
        <v>6.6878000000000002</v>
      </c>
      <c r="K41" s="23">
        <f>+(G41+($K$17/10000))-0</f>
        <v>6.7077999999999998</v>
      </c>
      <c r="L41" s="8" t="s">
        <v>51</v>
      </c>
      <c r="M41" s="8"/>
      <c r="N41" s="48"/>
      <c r="O41" s="66" t="s">
        <v>50</v>
      </c>
      <c r="P41" s="52">
        <f t="shared" si="0"/>
        <v>6.6978</v>
      </c>
      <c r="Q41" s="53">
        <f>+P41+0.04</f>
        <v>6.7378</v>
      </c>
      <c r="R41" s="67"/>
      <c r="S41" s="23">
        <f>+(P41-($S$17/10000))+0</f>
        <v>6.6828000000000003</v>
      </c>
      <c r="T41" s="23">
        <f>+(P41+($T$17/10000))-0</f>
        <v>6.7127999999999997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196.77703075386472</v>
      </c>
      <c r="C43" s="8">
        <f>+C23/J43</f>
        <v>200.35585592320689</v>
      </c>
      <c r="D43" s="35"/>
      <c r="E43" s="8"/>
      <c r="F43" s="8" t="s">
        <v>53</v>
      </c>
      <c r="G43" s="52">
        <f>[1]POPULATE!G18</f>
        <v>6.6981000000000002</v>
      </c>
      <c r="H43" s="53">
        <f>+G43+0.04</f>
        <v>6.7381000000000002</v>
      </c>
      <c r="I43" s="16"/>
      <c r="J43" s="23">
        <f>+(G43-($J$17/10000))+0</f>
        <v>6.6881000000000004</v>
      </c>
      <c r="K43" s="23">
        <f>+(G43+($K$17/10000))-0</f>
        <v>6.7081</v>
      </c>
      <c r="L43" s="76"/>
      <c r="M43" s="76"/>
      <c r="N43" s="48"/>
      <c r="O43" s="8" t="s">
        <v>53</v>
      </c>
      <c r="P43" s="52">
        <f t="shared" si="0"/>
        <v>6.6981000000000002</v>
      </c>
      <c r="Q43" s="53">
        <f>+P43+0.04</f>
        <v>6.7381000000000002</v>
      </c>
      <c r="R43" s="16"/>
      <c r="S43" s="23">
        <f>+(P43-($S$17/10000))+0</f>
        <v>6.6831000000000005</v>
      </c>
      <c r="T43" s="23">
        <f>+(P43+($T$17/10000))-0</f>
        <v>6.7130999999999998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1332.57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5B89-1BB0-4441-8996-BA4AB02F49BB}">
  <dimension ref="A1:U160"/>
  <sheetViews>
    <sheetView tabSelected="1" topLeftCell="B1" workbookViewId="0">
      <selection activeCell="M32" sqref="M32"/>
    </sheetView>
  </sheetViews>
  <sheetFormatPr defaultColWidth="9" defaultRowHeight="12.5" x14ac:dyDescent="0.25"/>
  <cols>
    <col min="1" max="1" width="5.81640625" style="114" hidden="1" customWidth="1"/>
    <col min="2" max="2" width="68.54296875" style="114" customWidth="1"/>
    <col min="3" max="3" width="17.08984375" style="114" hidden="1" customWidth="1"/>
    <col min="4" max="4" width="22.7265625" style="114" hidden="1" customWidth="1"/>
    <col min="5" max="5" width="20.36328125" style="114" hidden="1" customWidth="1"/>
    <col min="6" max="6" width="34.6328125" style="114" customWidth="1"/>
    <col min="7" max="7" width="9" style="114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0.30740000000000001</v>
      </c>
      <c r="D2" s="115">
        <f t="shared" ref="D2:D4" si="0">C2*0.01</f>
        <v>3.0740000000000003E-3</v>
      </c>
      <c r="E2" s="116">
        <f>C2-D2</f>
        <v>0.30432599999999999</v>
      </c>
      <c r="F2" s="117">
        <f>E2</f>
        <v>0.30432599999999999</v>
      </c>
      <c r="G2" s="112"/>
      <c r="H2" s="118">
        <f>(1/E2)-(1/C2)</f>
        <v>3.2859499352667854E-2</v>
      </c>
      <c r="I2" s="118">
        <f>H2*1000</f>
        <v>32.859499352667854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0.38502999999999998</v>
      </c>
      <c r="D4" s="115">
        <f t="shared" si="0"/>
        <v>3.8503000000000001E-3</v>
      </c>
      <c r="E4" s="116">
        <f t="shared" si="1"/>
        <v>0.38117970000000001</v>
      </c>
      <c r="F4" s="117">
        <f t="shared" si="2"/>
        <v>0.38117970000000001</v>
      </c>
      <c r="G4" s="112"/>
      <c r="H4" s="118">
        <f t="shared" si="3"/>
        <v>2.6234345638028067E-2</v>
      </c>
      <c r="I4" s="118">
        <f t="shared" si="4"/>
        <v>26.234345638028067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0.748278</v>
      </c>
      <c r="D6" s="115">
        <f>C6*0.015</f>
        <v>1.122417E-2</v>
      </c>
      <c r="E6" s="116">
        <f t="shared" si="1"/>
        <v>0.73705383000000002</v>
      </c>
      <c r="F6" s="117">
        <f t="shared" si="2"/>
        <v>0.73705383000000002</v>
      </c>
      <c r="G6" s="112"/>
      <c r="H6" s="118">
        <f t="shared" si="3"/>
        <v>2.0351295101471711E-2</v>
      </c>
      <c r="I6" s="118">
        <f t="shared" si="4"/>
        <v>20.351295101471713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0.748278</v>
      </c>
      <c r="D7" s="115">
        <f t="shared" ref="D7:D11" si="5">C7*0.015</f>
        <v>1.122417E-2</v>
      </c>
      <c r="E7" s="116">
        <f t="shared" si="1"/>
        <v>0.73705383000000002</v>
      </c>
      <c r="F7" s="117">
        <f t="shared" si="2"/>
        <v>0.73705383000000002</v>
      </c>
      <c r="G7" s="112"/>
      <c r="H7" s="118">
        <f t="shared" si="3"/>
        <v>2.0351295101471711E-2</v>
      </c>
      <c r="I7" s="118">
        <f t="shared" si="4"/>
        <v>20.351295101471713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0.748278</v>
      </c>
      <c r="D8" s="115">
        <f t="shared" si="5"/>
        <v>1.122417E-2</v>
      </c>
      <c r="E8" s="116">
        <f t="shared" si="1"/>
        <v>0.73705383000000002</v>
      </c>
      <c r="F8" s="117">
        <f t="shared" si="2"/>
        <v>0.73705383000000002</v>
      </c>
      <c r="G8" s="112"/>
      <c r="H8" s="118">
        <f t="shared" si="3"/>
        <v>2.0351295101471711E-2</v>
      </c>
      <c r="I8" s="118">
        <f t="shared" si="4"/>
        <v>20.351295101471713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0.748278</v>
      </c>
      <c r="D9" s="115">
        <f t="shared" si="5"/>
        <v>1.122417E-2</v>
      </c>
      <c r="E9" s="116">
        <f t="shared" si="1"/>
        <v>0.73705383000000002</v>
      </c>
      <c r="F9" s="117">
        <f t="shared" si="2"/>
        <v>0.73705383000000002</v>
      </c>
      <c r="G9" s="112"/>
      <c r="H9" s="118">
        <f t="shared" si="3"/>
        <v>2.0351295101471711E-2</v>
      </c>
      <c r="I9" s="118">
        <f t="shared" si="4"/>
        <v>20.351295101471713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0.82509999999999994</v>
      </c>
      <c r="D10" s="115">
        <f t="shared" si="5"/>
        <v>1.2376499999999999E-2</v>
      </c>
      <c r="E10" s="116">
        <f t="shared" si="1"/>
        <v>0.81272349999999993</v>
      </c>
      <c r="F10" s="117">
        <f t="shared" si="2"/>
        <v>0.81272349999999993</v>
      </c>
      <c r="G10" s="112"/>
      <c r="H10" s="118">
        <f t="shared" si="3"/>
        <v>1.8456461514893885E-2</v>
      </c>
      <c r="I10" s="118">
        <f t="shared" si="4"/>
        <v>18.456461514893885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0.872143</v>
      </c>
      <c r="D12" s="115">
        <f t="shared" ref="D12:D28" si="6">C12*0.025</f>
        <v>2.1803575000000002E-2</v>
      </c>
      <c r="E12" s="116">
        <f t="shared" si="1"/>
        <v>0.85033942500000004</v>
      </c>
      <c r="F12" s="117">
        <f t="shared" si="2"/>
        <v>0.85033942500000004</v>
      </c>
      <c r="G12" s="112"/>
      <c r="H12" s="118">
        <f t="shared" si="3"/>
        <v>2.9400024584300466E-2</v>
      </c>
      <c r="I12" s="118">
        <f t="shared" si="4"/>
        <v>29.400024584300468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1.2773000000000001</v>
      </c>
      <c r="D16" s="115">
        <f t="shared" si="6"/>
        <v>3.1932500000000003E-2</v>
      </c>
      <c r="E16" s="116">
        <f>C16-D16</f>
        <v>1.2453675000000002</v>
      </c>
      <c r="F16" s="117">
        <f t="shared" si="2"/>
        <v>1.2453675000000002</v>
      </c>
      <c r="G16" s="112"/>
      <c r="H16" s="118">
        <f t="shared" si="3"/>
        <v>2.0074395710503068E-2</v>
      </c>
      <c r="I16" s="118">
        <f t="shared" si="4"/>
        <v>20.074395710503069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1.2773000000000001</v>
      </c>
      <c r="D17" s="115">
        <f t="shared" si="6"/>
        <v>3.1932500000000003E-2</v>
      </c>
      <c r="E17" s="116">
        <f t="shared" si="7"/>
        <v>1.2453675000000002</v>
      </c>
      <c r="F17" s="117">
        <f t="shared" si="2"/>
        <v>1.2453675000000002</v>
      </c>
      <c r="G17" s="112"/>
      <c r="H17" s="118">
        <f t="shared" si="3"/>
        <v>2.0074395710503068E-2</v>
      </c>
      <c r="I17" s="118">
        <f t="shared" si="4"/>
        <v>20.074395710503069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1.4027000000000001</v>
      </c>
      <c r="D18" s="115">
        <f t="shared" si="6"/>
        <v>3.5067500000000001E-2</v>
      </c>
      <c r="E18" s="116">
        <f t="shared" si="7"/>
        <v>1.3676325</v>
      </c>
      <c r="F18" s="117">
        <f t="shared" si="2"/>
        <v>1.3676325</v>
      </c>
      <c r="G18" s="112"/>
      <c r="H18" s="118">
        <f t="shared" si="3"/>
        <v>1.8279764483514427E-2</v>
      </c>
      <c r="I18" s="118">
        <f t="shared" si="4"/>
        <v>18.279764483514427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1.4082520000000001</v>
      </c>
      <c r="D19" s="115">
        <f t="shared" si="6"/>
        <v>3.5206300000000003E-2</v>
      </c>
      <c r="E19" s="116">
        <f t="shared" si="7"/>
        <v>1.3730457</v>
      </c>
      <c r="F19" s="117">
        <f t="shared" si="2"/>
        <v>1.3730457</v>
      </c>
      <c r="G19" s="112"/>
      <c r="H19" s="118">
        <f t="shared" si="3"/>
        <v>1.8207696947013408E-2</v>
      </c>
      <c r="I19" s="118">
        <f t="shared" si="4"/>
        <v>18.207696947013407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1.7057629999999999</v>
      </c>
      <c r="D21" s="115">
        <f t="shared" si="6"/>
        <v>4.2644075000000004E-2</v>
      </c>
      <c r="E21" s="116">
        <f t="shared" si="7"/>
        <v>1.663118925</v>
      </c>
      <c r="F21" s="117">
        <f t="shared" si="2"/>
        <v>1.663118925</v>
      </c>
      <c r="G21" s="112"/>
      <c r="H21" s="118">
        <f t="shared" si="3"/>
        <v>1.5031997786929097E-2</v>
      </c>
      <c r="I21" s="118">
        <f t="shared" si="4"/>
        <v>15.031997786929097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1.751927</v>
      </c>
      <c r="D22" s="115">
        <f t="shared" si="6"/>
        <v>4.3798175000000002E-2</v>
      </c>
      <c r="E22" s="116">
        <f t="shared" si="7"/>
        <v>1.708128825</v>
      </c>
      <c r="F22" s="117">
        <f t="shared" si="2"/>
        <v>1.708128825</v>
      </c>
      <c r="G22" s="112"/>
      <c r="H22" s="118">
        <f t="shared" si="3"/>
        <v>1.4635898436992867E-2</v>
      </c>
      <c r="I22" s="118">
        <f t="shared" si="4"/>
        <v>14.635898436992868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2.1958717999999999</v>
      </c>
      <c r="D27" s="115">
        <f t="shared" si="6"/>
        <v>5.4896794999999998E-2</v>
      </c>
      <c r="E27" s="116">
        <f t="shared" si="7"/>
        <v>2.140975005</v>
      </c>
      <c r="F27" s="117">
        <f t="shared" si="2"/>
        <v>2.140975005</v>
      </c>
      <c r="G27" s="112"/>
      <c r="H27" s="118">
        <f t="shared" si="3"/>
        <v>1.1676922870007989E-2</v>
      </c>
      <c r="I27" s="118">
        <f t="shared" si="4"/>
        <v>11.676922870007989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2.3220006999999998</v>
      </c>
      <c r="D28" s="115">
        <f t="shared" si="6"/>
        <v>5.8050017499999995E-2</v>
      </c>
      <c r="E28" s="116">
        <f t="shared" si="7"/>
        <v>2.2639506825</v>
      </c>
      <c r="F28" s="117">
        <f t="shared" si="2"/>
        <v>2.2639506825</v>
      </c>
      <c r="G28" s="112"/>
      <c r="H28" s="118">
        <f t="shared" si="3"/>
        <v>1.1042643372599137E-2</v>
      </c>
      <c r="I28" s="118">
        <f t="shared" si="4"/>
        <v>11.042643372599137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2.569</v>
      </c>
      <c r="D29" s="115">
        <f>C29*0.03</f>
        <v>7.707E-2</v>
      </c>
      <c r="E29" s="116">
        <f t="shared" si="7"/>
        <v>2.49193</v>
      </c>
      <c r="F29" s="117">
        <f t="shared" si="2"/>
        <v>2.49193</v>
      </c>
      <c r="G29" s="112"/>
      <c r="H29" s="118">
        <f t="shared" si="3"/>
        <v>1.2038861444743643E-2</v>
      </c>
      <c r="I29" s="118">
        <f t="shared" si="4"/>
        <v>12.038861444743642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2.6902883000000002</v>
      </c>
      <c r="D30" s="115">
        <f t="shared" ref="D30:D34" si="8">C30*0.03</f>
        <v>8.0708649000000007E-2</v>
      </c>
      <c r="E30" s="116">
        <f t="shared" si="7"/>
        <v>2.6095796510000002</v>
      </c>
      <c r="F30" s="117">
        <f t="shared" si="2"/>
        <v>2.6095796510000002</v>
      </c>
      <c r="G30" s="112"/>
      <c r="H30" s="118">
        <f t="shared" si="3"/>
        <v>1.1496104358609593E-2</v>
      </c>
      <c r="I30" s="118">
        <f t="shared" si="4"/>
        <v>11.496104358609593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3.0222000000000002</v>
      </c>
      <c r="D32" s="115">
        <f t="shared" si="8"/>
        <v>9.0665999999999997E-2</v>
      </c>
      <c r="E32" s="116">
        <f t="shared" si="7"/>
        <v>2.9315340000000001</v>
      </c>
      <c r="F32" s="117">
        <f t="shared" si="2"/>
        <v>2.9315340000000001</v>
      </c>
      <c r="G32" s="112"/>
      <c r="H32" s="118">
        <f t="shared" si="3"/>
        <v>1.0233550079924048E-2</v>
      </c>
      <c r="I32" s="118">
        <f t="shared" si="4"/>
        <v>10.233550079924047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2.944</v>
      </c>
      <c r="D33" s="115">
        <f t="shared" si="8"/>
        <v>8.8319999999999996E-2</v>
      </c>
      <c r="E33" s="116">
        <f t="shared" si="7"/>
        <v>2.85568</v>
      </c>
      <c r="F33" s="117">
        <f t="shared" si="2"/>
        <v>2.85568</v>
      </c>
      <c r="G33" s="112"/>
      <c r="H33" s="118">
        <f t="shared" si="3"/>
        <v>1.050537875392199E-2</v>
      </c>
      <c r="I33" s="118">
        <f t="shared" si="4"/>
        <v>10.50537875392199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3.0358000000000001</v>
      </c>
      <c r="D34" s="115">
        <f t="shared" si="8"/>
        <v>9.1074000000000002E-2</v>
      </c>
      <c r="E34" s="116">
        <f t="shared" si="7"/>
        <v>2.9447260000000002</v>
      </c>
      <c r="F34" s="117">
        <f t="shared" si="2"/>
        <v>2.9447260000000002</v>
      </c>
      <c r="G34" s="112"/>
      <c r="H34" s="118">
        <f t="shared" si="3"/>
        <v>1.0187705070013264E-2</v>
      </c>
      <c r="I34" s="118">
        <f t="shared" si="4"/>
        <v>10.187705070013264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3.3776000000000002</v>
      </c>
      <c r="D35" s="115">
        <f>C35*0.035</f>
        <v>0.11821600000000002</v>
      </c>
      <c r="E35" s="116">
        <f t="shared" si="7"/>
        <v>3.2593840000000003</v>
      </c>
      <c r="F35" s="117">
        <f t="shared" si="2"/>
        <v>3.2593840000000003</v>
      </c>
      <c r="G35" s="112"/>
      <c r="H35" s="118">
        <f t="shared" si="3"/>
        <v>1.0738225382464883E-2</v>
      </c>
      <c r="I35" s="118">
        <f t="shared" si="4"/>
        <v>10.738225382464883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3.6732999999999998</v>
      </c>
      <c r="D38" s="115">
        <f t="shared" si="9"/>
        <v>0.1285655</v>
      </c>
      <c r="E38" s="116">
        <f t="shared" si="7"/>
        <v>3.5447344999999997</v>
      </c>
      <c r="F38" s="117">
        <f t="shared" si="2"/>
        <v>3.5447344999999997</v>
      </c>
      <c r="G38" s="112"/>
      <c r="H38" s="118">
        <f t="shared" si="3"/>
        <v>9.8738001393334218E-3</v>
      </c>
      <c r="I38" s="118">
        <f t="shared" si="4"/>
        <v>9.8738001393334223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3.7566999999999999</v>
      </c>
      <c r="D39" s="115">
        <f t="shared" si="9"/>
        <v>0.1314845</v>
      </c>
      <c r="E39" s="116">
        <f t="shared" si="7"/>
        <v>3.6252154999999999</v>
      </c>
      <c r="F39" s="117">
        <f t="shared" si="2"/>
        <v>3.6252154999999999</v>
      </c>
      <c r="G39" s="112"/>
      <c r="H39" s="118">
        <f t="shared" si="3"/>
        <v>9.6545984645602378E-3</v>
      </c>
      <c r="I39" s="118">
        <f t="shared" si="4"/>
        <v>9.6545984645602374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3.8130000000000002</v>
      </c>
      <c r="D40" s="115">
        <f t="shared" si="9"/>
        <v>0.13345500000000002</v>
      </c>
      <c r="E40" s="116">
        <f t="shared" si="7"/>
        <v>3.6795450000000001</v>
      </c>
      <c r="F40" s="117">
        <f t="shared" si="2"/>
        <v>3.6795450000000001</v>
      </c>
      <c r="G40" s="112"/>
      <c r="H40" s="118">
        <f t="shared" si="3"/>
        <v>9.5120456469481862E-3</v>
      </c>
      <c r="I40" s="118">
        <f t="shared" si="4"/>
        <v>9.5120456469481862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</v>
      </c>
      <c r="D41" s="115">
        <f t="shared" si="9"/>
        <v>0.14315</v>
      </c>
      <c r="E41" s="116">
        <f t="shared" si="7"/>
        <v>3.94685</v>
      </c>
      <c r="F41" s="117">
        <f t="shared" si="2"/>
        <v>3.94685</v>
      </c>
      <c r="G41" s="112"/>
      <c r="H41" s="118">
        <f t="shared" si="3"/>
        <v>8.8678313085118199E-3</v>
      </c>
      <c r="I41" s="118">
        <f t="shared" si="4"/>
        <v>8.8678313085118194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4.4464207</v>
      </c>
      <c r="D42" s="115">
        <f t="shared" si="9"/>
        <v>0.15562472450000001</v>
      </c>
      <c r="E42" s="116">
        <f t="shared" si="7"/>
        <v>4.2907959755</v>
      </c>
      <c r="F42" s="117">
        <f t="shared" si="2"/>
        <v>4.2907959755</v>
      </c>
      <c r="G42" s="112"/>
      <c r="H42" s="118">
        <f t="shared" si="3"/>
        <v>8.1569946927904091E-3</v>
      </c>
      <c r="I42" s="118">
        <f t="shared" si="4"/>
        <v>8.1569946927904091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4.5952999999999999</v>
      </c>
      <c r="D43" s="115">
        <f>C43*0.04</f>
        <v>0.183812</v>
      </c>
      <c r="E43" s="116">
        <f t="shared" si="7"/>
        <v>4.4114880000000003</v>
      </c>
      <c r="F43" s="117">
        <f t="shared" si="2"/>
        <v>4.4114880000000003</v>
      </c>
      <c r="G43" s="112"/>
      <c r="H43" s="118">
        <f t="shared" si="3"/>
        <v>9.0672353636686576E-3</v>
      </c>
      <c r="I43" s="118">
        <f t="shared" si="4"/>
        <v>9.067235363668658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5.1445999999999996</v>
      </c>
      <c r="D44" s="115">
        <f t="shared" ref="D44:D57" si="10">C44*0.04</f>
        <v>0.20578399999999999</v>
      </c>
      <c r="E44" s="116">
        <f t="shared" si="7"/>
        <v>4.9388159999999992</v>
      </c>
      <c r="F44" s="117">
        <f t="shared" si="2"/>
        <v>4.9388159999999992</v>
      </c>
      <c r="G44" s="112"/>
      <c r="H44" s="118">
        <f t="shared" si="3"/>
        <v>8.0991071544273263E-3</v>
      </c>
      <c r="I44" s="118">
        <f t="shared" si="4"/>
        <v>8.0991071544273261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6.3783393000000004</v>
      </c>
      <c r="D45" s="115">
        <f t="shared" si="10"/>
        <v>0.25513357200000003</v>
      </c>
      <c r="E45" s="116">
        <f t="shared" si="7"/>
        <v>6.1232057280000003</v>
      </c>
      <c r="F45" s="117">
        <f t="shared" si="2"/>
        <v>6.1232057280000003</v>
      </c>
      <c r="G45" s="112"/>
      <c r="H45" s="118">
        <f t="shared" si="3"/>
        <v>6.532525898499425E-3</v>
      </c>
      <c r="I45" s="118">
        <f t="shared" si="4"/>
        <v>6.5325258984994248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6.5205000000000002</v>
      </c>
      <c r="D46" s="115">
        <f t="shared" si="10"/>
        <v>0.26082</v>
      </c>
      <c r="E46" s="116">
        <f t="shared" si="7"/>
        <v>6.2596800000000004</v>
      </c>
      <c r="F46" s="117">
        <f t="shared" si="2"/>
        <v>6.2596800000000004</v>
      </c>
      <c r="G46" s="112"/>
      <c r="H46" s="118">
        <f t="shared" si="3"/>
        <v>6.3901030084604904E-3</v>
      </c>
      <c r="I46" s="118">
        <f t="shared" si="4"/>
        <v>6.3901030084604908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6.7639503000000003</v>
      </c>
      <c r="D47" s="115">
        <f t="shared" si="10"/>
        <v>0.27055801200000001</v>
      </c>
      <c r="E47" s="116">
        <f t="shared" si="7"/>
        <v>6.4933922879999999</v>
      </c>
      <c r="F47" s="117">
        <f t="shared" si="2"/>
        <v>6.4933922879999999</v>
      </c>
      <c r="G47" s="112"/>
      <c r="H47" s="118">
        <f t="shared" si="3"/>
        <v>6.1601083418171554E-3</v>
      </c>
      <c r="I47" s="118">
        <f t="shared" si="4"/>
        <v>6.1601083418171552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6.6959</v>
      </c>
      <c r="D48" s="115">
        <f t="shared" si="10"/>
        <v>0.26783600000000002</v>
      </c>
      <c r="E48" s="116">
        <f t="shared" si="7"/>
        <v>6.428064</v>
      </c>
      <c r="F48" s="117">
        <f t="shared" si="2"/>
        <v>6.428064</v>
      </c>
      <c r="G48" s="112"/>
      <c r="H48" s="118">
        <f t="shared" si="3"/>
        <v>6.2227134017334151E-3</v>
      </c>
      <c r="I48" s="118">
        <f t="shared" si="4"/>
        <v>6.2227134017334151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7.64</v>
      </c>
      <c r="D49" s="115">
        <f t="shared" si="10"/>
        <v>0.30559999999999998</v>
      </c>
      <c r="E49" s="116">
        <f t="shared" si="7"/>
        <v>7.3343999999999996</v>
      </c>
      <c r="F49" s="117">
        <f t="shared" si="2"/>
        <v>7.3343999999999996</v>
      </c>
      <c r="G49" s="112"/>
      <c r="H49" s="118">
        <f t="shared" si="3"/>
        <v>5.453752181500876E-3</v>
      </c>
      <c r="I49" s="118">
        <f t="shared" si="4"/>
        <v>5.4537521815008763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7.7721710000000002</v>
      </c>
      <c r="D50" s="115">
        <f t="shared" si="10"/>
        <v>0.31088684</v>
      </c>
      <c r="E50" s="116">
        <f t="shared" si="7"/>
        <v>7.4612841599999999</v>
      </c>
      <c r="F50" s="117">
        <f t="shared" si="2"/>
        <v>7.4612841599999999</v>
      </c>
      <c r="G50" s="112"/>
      <c r="H50" s="118">
        <f t="shared" si="3"/>
        <v>5.3610074542449759E-3</v>
      </c>
      <c r="I50" s="118">
        <f t="shared" si="4"/>
        <v>5.3610074542449757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7.8470000000000004</v>
      </c>
      <c r="D51" s="115">
        <f t="shared" si="10"/>
        <v>0.31388000000000005</v>
      </c>
      <c r="E51" s="116">
        <f t="shared" si="7"/>
        <v>7.5331200000000003</v>
      </c>
      <c r="F51" s="117">
        <f t="shared" si="2"/>
        <v>7.5331200000000003</v>
      </c>
      <c r="G51" s="112"/>
      <c r="H51" s="118">
        <f t="shared" si="3"/>
        <v>5.3098848816957589E-3</v>
      </c>
      <c r="I51" s="118">
        <f t="shared" si="4"/>
        <v>5.3098848816957585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8.0939999999999994</v>
      </c>
      <c r="D52" s="115">
        <f t="shared" si="10"/>
        <v>0.32375999999999999</v>
      </c>
      <c r="E52" s="116">
        <f t="shared" si="7"/>
        <v>7.7702399999999994</v>
      </c>
      <c r="F52" s="117">
        <f t="shared" si="2"/>
        <v>7.7702399999999994</v>
      </c>
      <c r="G52" s="112"/>
      <c r="H52" s="118">
        <f t="shared" si="3"/>
        <v>5.1478461411745419E-3</v>
      </c>
      <c r="I52" s="118">
        <f t="shared" si="4"/>
        <v>5.1478461411745418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9.2508999999999997</v>
      </c>
      <c r="D54" s="115">
        <f t="shared" si="10"/>
        <v>0.37003599999999998</v>
      </c>
      <c r="E54" s="116">
        <f t="shared" si="7"/>
        <v>8.880863999999999</v>
      </c>
      <c r="F54" s="117">
        <f t="shared" si="2"/>
        <v>8.880863999999999</v>
      </c>
      <c r="G54" s="112"/>
      <c r="H54" s="118">
        <f t="shared" si="3"/>
        <v>4.5040662710294915E-3</v>
      </c>
      <c r="I54" s="118">
        <f t="shared" si="4"/>
        <v>4.5040662710294912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9.548</v>
      </c>
      <c r="D55" s="115">
        <f t="shared" si="10"/>
        <v>0.38192000000000004</v>
      </c>
      <c r="E55" s="116">
        <f t="shared" si="7"/>
        <v>9.1660800000000009</v>
      </c>
      <c r="F55" s="117">
        <f t="shared" si="2"/>
        <v>9.1660800000000009</v>
      </c>
      <c r="G55" s="112"/>
      <c r="H55" s="118">
        <f t="shared" si="3"/>
        <v>4.363915654238229E-3</v>
      </c>
      <c r="I55" s="118">
        <f t="shared" si="4"/>
        <v>4.3639156542382294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9.4984000000000002</v>
      </c>
      <c r="D56" s="115">
        <f t="shared" si="10"/>
        <v>0.379936</v>
      </c>
      <c r="E56" s="116">
        <f t="shared" si="7"/>
        <v>9.1184639999999995</v>
      </c>
      <c r="F56" s="117">
        <f t="shared" si="2"/>
        <v>9.1184639999999995</v>
      </c>
      <c r="G56" s="112"/>
      <c r="H56" s="118">
        <f t="shared" si="3"/>
        <v>4.3867037255397451E-3</v>
      </c>
      <c r="I56" s="118">
        <f t="shared" si="4"/>
        <v>4.3867037255397454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9.8948</v>
      </c>
      <c r="D57" s="115">
        <f t="shared" si="10"/>
        <v>0.39579200000000003</v>
      </c>
      <c r="E57" s="116">
        <f t="shared" si="7"/>
        <v>9.4990079999999999</v>
      </c>
      <c r="F57" s="117">
        <f t="shared" si="2"/>
        <v>9.4990079999999999</v>
      </c>
      <c r="G57" s="112"/>
      <c r="H57" s="118">
        <f t="shared" si="3"/>
        <v>4.2109660292948548E-3</v>
      </c>
      <c r="I57" s="118">
        <f t="shared" si="4"/>
        <v>4.2109660292948545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</v>
      </c>
      <c r="D58" s="115">
        <f>C58*0.045</f>
        <v>0.495</v>
      </c>
      <c r="E58" s="116">
        <f t="shared" si="7"/>
        <v>10.505000000000001</v>
      </c>
      <c r="F58" s="117">
        <f t="shared" si="2"/>
        <v>10.505000000000001</v>
      </c>
      <c r="G58" s="112"/>
      <c r="H58" s="118">
        <f t="shared" si="3"/>
        <v>4.2836744407424993E-3</v>
      </c>
      <c r="I58" s="118">
        <f t="shared" si="4"/>
        <v>4.2836744407424989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11.52</v>
      </c>
      <c r="D59" s="115">
        <f t="shared" ref="D59:D69" si="11">C59*0.045</f>
        <v>0.51839999999999997</v>
      </c>
      <c r="E59" s="116">
        <f t="shared" si="7"/>
        <v>11.0016</v>
      </c>
      <c r="F59" s="117">
        <f t="shared" si="2"/>
        <v>11.0016</v>
      </c>
      <c r="G59" s="112"/>
      <c r="H59" s="118">
        <f t="shared" si="3"/>
        <v>4.090314136125664E-3</v>
      </c>
      <c r="I59" s="118">
        <f t="shared" si="4"/>
        <v>4.0903141361256639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13.583676000000001</v>
      </c>
      <c r="D60" s="115">
        <f t="shared" si="11"/>
        <v>0.61126541999999995</v>
      </c>
      <c r="E60" s="116">
        <f t="shared" si="7"/>
        <v>12.97241058</v>
      </c>
      <c r="F60" s="117">
        <f t="shared" si="2"/>
        <v>12.97241058</v>
      </c>
      <c r="G60" s="112"/>
      <c r="H60" s="118">
        <f t="shared" si="3"/>
        <v>3.4689003807340246E-3</v>
      </c>
      <c r="I60" s="118">
        <f t="shared" si="4"/>
        <v>3.4689003807340244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14.624898999999999</v>
      </c>
      <c r="D61" s="115">
        <f t="shared" si="11"/>
        <v>0.65812045499999994</v>
      </c>
      <c r="E61" s="116">
        <f t="shared" si="7"/>
        <v>13.966778544999999</v>
      </c>
      <c r="F61" s="117">
        <f t="shared" si="2"/>
        <v>13.966778544999999</v>
      </c>
      <c r="G61" s="112"/>
      <c r="H61" s="118">
        <f t="shared" si="3"/>
        <v>3.2219312316733029E-3</v>
      </c>
      <c r="I61" s="118">
        <f t="shared" si="4"/>
        <v>3.2219312316733029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16.280200000000001</v>
      </c>
      <c r="D63" s="115">
        <f t="shared" si="11"/>
        <v>0.73260899999999995</v>
      </c>
      <c r="E63" s="116">
        <f t="shared" si="7"/>
        <v>15.547591000000001</v>
      </c>
      <c r="F63" s="117">
        <f t="shared" si="2"/>
        <v>15.547591000000001</v>
      </c>
      <c r="G63" s="112"/>
      <c r="H63" s="118">
        <f t="shared" si="3"/>
        <v>2.8943390651323397E-3</v>
      </c>
      <c r="I63" s="118">
        <f t="shared" si="4"/>
        <v>2.89433906513234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16.2803</v>
      </c>
      <c r="D64" s="115">
        <f t="shared" si="11"/>
        <v>0.73261350000000003</v>
      </c>
      <c r="E64" s="116">
        <f t="shared" si="7"/>
        <v>15.547686500000001</v>
      </c>
      <c r="F64" s="117">
        <f t="shared" si="2"/>
        <v>15.547686500000001</v>
      </c>
      <c r="G64" s="112"/>
      <c r="H64" s="118">
        <f t="shared" si="3"/>
        <v>2.8943212869644644E-3</v>
      </c>
      <c r="I64" s="118">
        <f t="shared" si="4"/>
        <v>2.8943212869644643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16.2881</v>
      </c>
      <c r="D65" s="115">
        <f t="shared" si="11"/>
        <v>0.73296450000000002</v>
      </c>
      <c r="E65" s="116">
        <f t="shared" si="7"/>
        <v>15.5551355</v>
      </c>
      <c r="F65" s="117">
        <f t="shared" si="2"/>
        <v>15.5551355</v>
      </c>
      <c r="G65" s="112"/>
      <c r="H65" s="118">
        <f t="shared" si="3"/>
        <v>2.8929352624411375E-3</v>
      </c>
      <c r="I65" s="118">
        <f t="shared" si="4"/>
        <v>2.8929352624411377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16.2881</v>
      </c>
      <c r="D66" s="115">
        <f t="shared" si="11"/>
        <v>0.73296450000000002</v>
      </c>
      <c r="E66" s="116">
        <f t="shared" si="7"/>
        <v>15.5551355</v>
      </c>
      <c r="F66" s="117">
        <f t="shared" si="2"/>
        <v>15.5551355</v>
      </c>
      <c r="G66" s="112"/>
      <c r="H66" s="118">
        <f t="shared" si="3"/>
        <v>2.8929352624411375E-3</v>
      </c>
      <c r="I66" s="118">
        <f t="shared" si="4"/>
        <v>2.8929352624411377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17.245000000000001</v>
      </c>
      <c r="D67" s="115">
        <f t="shared" si="11"/>
        <v>0.77602499999999996</v>
      </c>
      <c r="E67" s="116">
        <f t="shared" si="7"/>
        <v>16.468975</v>
      </c>
      <c r="F67" s="117">
        <f t="shared" ref="F67:F130" si="12">E67</f>
        <v>16.468975</v>
      </c>
      <c r="G67" s="112"/>
      <c r="H67" s="118">
        <f t="shared" ref="H67:H130" si="13">(1/E67)-(1/C67)</f>
        <v>2.7324104869914517E-3</v>
      </c>
      <c r="I67" s="118">
        <f t="shared" ref="I67:I130" si="14">H67*1000</f>
        <v>2.7324104869914518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17.516235000000002</v>
      </c>
      <c r="D68" s="115">
        <f t="shared" si="11"/>
        <v>0.78823057500000004</v>
      </c>
      <c r="E68" s="116">
        <f t="shared" si="7"/>
        <v>16.728004425000002</v>
      </c>
      <c r="F68" s="117">
        <f t="shared" si="12"/>
        <v>16.728004425000002</v>
      </c>
      <c r="G68" s="112"/>
      <c r="H68" s="118">
        <f t="shared" si="13"/>
        <v>2.690099718813288E-3</v>
      </c>
      <c r="I68" s="118">
        <f t="shared" si="14"/>
        <v>2.690099718813288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19.62548</v>
      </c>
      <c r="D69" s="115">
        <f t="shared" si="11"/>
        <v>0.8831466</v>
      </c>
      <c r="E69" s="116">
        <f t="shared" si="7"/>
        <v>18.7423334</v>
      </c>
      <c r="F69" s="117">
        <f t="shared" si="12"/>
        <v>18.7423334</v>
      </c>
      <c r="G69" s="112"/>
      <c r="H69" s="118">
        <f t="shared" si="13"/>
        <v>2.400981726213447E-3</v>
      </c>
      <c r="I69" s="118">
        <f t="shared" si="14"/>
        <v>2.400981726213447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21.257999999999999</v>
      </c>
      <c r="D70" s="115">
        <f>C70*0.05</f>
        <v>1.0629</v>
      </c>
      <c r="E70" s="116">
        <f t="shared" si="7"/>
        <v>20.1951</v>
      </c>
      <c r="F70" s="117">
        <f t="shared" si="12"/>
        <v>20.1951</v>
      </c>
      <c r="G70" s="112"/>
      <c r="H70" s="118">
        <f t="shared" si="13"/>
        <v>2.475848101767264E-3</v>
      </c>
      <c r="I70" s="118">
        <f t="shared" si="14"/>
        <v>2.475848101767264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21.600649000000001</v>
      </c>
      <c r="D71" s="115">
        <f t="shared" ref="D71:D134" si="15">C71*0.05</f>
        <v>1.08003245</v>
      </c>
      <c r="E71" s="116">
        <f t="shared" si="7"/>
        <v>20.52061655</v>
      </c>
      <c r="F71" s="117">
        <f t="shared" si="12"/>
        <v>20.52061655</v>
      </c>
      <c r="G71" s="112"/>
      <c r="H71" s="118">
        <f t="shared" si="13"/>
        <v>2.4365739634660266E-3</v>
      </c>
      <c r="I71" s="118">
        <f t="shared" si="14"/>
        <v>2.4365739634660266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22.817799999999998</v>
      </c>
      <c r="D72" s="115">
        <f t="shared" si="15"/>
        <v>1.14089</v>
      </c>
      <c r="E72" s="116">
        <f t="shared" si="7"/>
        <v>21.676909999999999</v>
      </c>
      <c r="F72" s="117">
        <f t="shared" si="12"/>
        <v>21.676909999999999</v>
      </c>
      <c r="G72" s="112"/>
      <c r="H72" s="118">
        <f t="shared" si="13"/>
        <v>2.3066018173254349E-3</v>
      </c>
      <c r="I72" s="118">
        <f t="shared" si="14"/>
        <v>2.306601817325435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26.85</v>
      </c>
      <c r="D74" s="115">
        <f t="shared" si="15"/>
        <v>1.3425000000000002</v>
      </c>
      <c r="E74" s="116">
        <f t="shared" si="7"/>
        <v>25.5075</v>
      </c>
      <c r="F74" s="117">
        <f t="shared" si="12"/>
        <v>25.5075</v>
      </c>
      <c r="G74" s="112"/>
      <c r="H74" s="118">
        <f t="shared" si="13"/>
        <v>1.9602077820249017E-3</v>
      </c>
      <c r="I74" s="118">
        <f t="shared" si="14"/>
        <v>1.9602077820249018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31.759</v>
      </c>
      <c r="D75" s="115">
        <f t="shared" si="15"/>
        <v>1.5879500000000002</v>
      </c>
      <c r="E75" s="116">
        <f t="shared" si="7"/>
        <v>30.171050000000001</v>
      </c>
      <c r="F75" s="117">
        <f t="shared" si="12"/>
        <v>30.171050000000001</v>
      </c>
      <c r="G75" s="112"/>
      <c r="H75" s="118">
        <f t="shared" si="13"/>
        <v>1.6572177633857599E-3</v>
      </c>
      <c r="I75" s="118">
        <f t="shared" si="14"/>
        <v>1.6572177633857599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33.380000000000003</v>
      </c>
      <c r="D76" s="115">
        <f t="shared" si="15"/>
        <v>1.6690000000000003</v>
      </c>
      <c r="E76" s="116">
        <f t="shared" si="7"/>
        <v>31.711000000000002</v>
      </c>
      <c r="F76" s="117">
        <f t="shared" si="12"/>
        <v>31.711000000000002</v>
      </c>
      <c r="G76" s="112"/>
      <c r="H76" s="118">
        <f t="shared" si="13"/>
        <v>1.5767399325155307E-3</v>
      </c>
      <c r="I76" s="118">
        <f t="shared" si="14"/>
        <v>1.5767399325155307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37.852142000000001</v>
      </c>
      <c r="D78" s="115">
        <f t="shared" si="15"/>
        <v>1.8926071000000002</v>
      </c>
      <c r="E78" s="116">
        <f t="shared" ref="E78:E141" si="16">C78-D78</f>
        <v>35.959534900000001</v>
      </c>
      <c r="F78" s="117">
        <f t="shared" si="12"/>
        <v>35.959534900000001</v>
      </c>
      <c r="G78" s="112"/>
      <c r="H78" s="118">
        <f t="shared" si="13"/>
        <v>1.3904517991972128E-3</v>
      </c>
      <c r="I78" s="118">
        <f t="shared" si="14"/>
        <v>1.3904517991972127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40.096107000000003</v>
      </c>
      <c r="D79" s="115">
        <f t="shared" si="15"/>
        <v>2.0048053500000003</v>
      </c>
      <c r="E79" s="116">
        <f t="shared" si="16"/>
        <v>38.091301650000005</v>
      </c>
      <c r="F79" s="117">
        <f t="shared" si="12"/>
        <v>38.091301650000005</v>
      </c>
      <c r="G79" s="112"/>
      <c r="H79" s="118">
        <f t="shared" si="13"/>
        <v>1.3126356368554255E-3</v>
      </c>
      <c r="I79" s="118">
        <f t="shared" si="14"/>
        <v>1.3126356368554255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40.17</v>
      </c>
      <c r="D80" s="115">
        <f t="shared" si="15"/>
        <v>2.0085000000000002</v>
      </c>
      <c r="E80" s="116">
        <f t="shared" si="16"/>
        <v>38.161500000000004</v>
      </c>
      <c r="F80" s="117">
        <f t="shared" si="12"/>
        <v>38.161500000000004</v>
      </c>
      <c r="G80" s="112"/>
      <c r="H80" s="118">
        <f t="shared" si="13"/>
        <v>1.3102210342884821E-3</v>
      </c>
      <c r="I80" s="118">
        <f t="shared" si="14"/>
        <v>1.3102210342884821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44.707099999999997</v>
      </c>
      <c r="D81" s="115">
        <f t="shared" si="15"/>
        <v>2.2353549999999998</v>
      </c>
      <c r="E81" s="116">
        <f t="shared" si="16"/>
        <v>42.471744999999999</v>
      </c>
      <c r="F81" s="117">
        <f t="shared" si="12"/>
        <v>42.471744999999999</v>
      </c>
      <c r="G81" s="112"/>
      <c r="H81" s="118">
        <f t="shared" si="13"/>
        <v>1.177253253898565E-3</v>
      </c>
      <c r="I81" s="118">
        <f t="shared" si="14"/>
        <v>1.1772532538985649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49.090400000000002</v>
      </c>
      <c r="D82" s="115">
        <f t="shared" si="15"/>
        <v>2.4545200000000005</v>
      </c>
      <c r="E82" s="116">
        <f t="shared" si="16"/>
        <v>46.63588</v>
      </c>
      <c r="F82" s="117">
        <f t="shared" si="12"/>
        <v>46.63588</v>
      </c>
      <c r="G82" s="112"/>
      <c r="H82" s="118">
        <f t="shared" si="13"/>
        <v>1.0721358747813915E-3</v>
      </c>
      <c r="I82" s="118">
        <f t="shared" si="14"/>
        <v>1.0721358747813916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48.304302</v>
      </c>
      <c r="D83" s="115">
        <f t="shared" si="15"/>
        <v>2.4152151000000002</v>
      </c>
      <c r="E83" s="116">
        <f t="shared" si="16"/>
        <v>45.889086900000002</v>
      </c>
      <c r="F83" s="117">
        <f t="shared" si="12"/>
        <v>45.889086900000002</v>
      </c>
      <c r="G83" s="112"/>
      <c r="H83" s="118">
        <f t="shared" si="13"/>
        <v>1.0895836761572186E-3</v>
      </c>
      <c r="I83" s="118">
        <f t="shared" si="14"/>
        <v>1.0895836761572186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51.992686999999997</v>
      </c>
      <c r="D84" s="115">
        <f t="shared" si="15"/>
        <v>2.5996343500000001</v>
      </c>
      <c r="E84" s="116">
        <f t="shared" si="16"/>
        <v>49.393052649999994</v>
      </c>
      <c r="F84" s="117">
        <f t="shared" si="12"/>
        <v>49.393052649999994</v>
      </c>
      <c r="G84" s="112"/>
      <c r="H84" s="118">
        <f t="shared" si="13"/>
        <v>1.0122881117371092E-3</v>
      </c>
      <c r="I84" s="118">
        <f t="shared" si="14"/>
        <v>1.0122881117371092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53.548999999999999</v>
      </c>
      <c r="D85" s="115">
        <f t="shared" si="15"/>
        <v>2.6774500000000003</v>
      </c>
      <c r="E85" s="116">
        <f t="shared" si="16"/>
        <v>50.871549999999999</v>
      </c>
      <c r="F85" s="117">
        <f t="shared" si="12"/>
        <v>50.871549999999999</v>
      </c>
      <c r="G85" s="112"/>
      <c r="H85" s="118">
        <f t="shared" si="13"/>
        <v>9.8286763426708862E-4</v>
      </c>
      <c r="I85" s="118">
        <f t="shared" si="14"/>
        <v>0.98286763426708856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59.263500000000001</v>
      </c>
      <c r="D86" s="115">
        <f t="shared" si="15"/>
        <v>2.9631750000000001</v>
      </c>
      <c r="E86" s="116">
        <f t="shared" si="16"/>
        <v>56.300325000000001</v>
      </c>
      <c r="F86" s="117">
        <f t="shared" si="12"/>
        <v>56.300325000000001</v>
      </c>
      <c r="G86" s="112"/>
      <c r="H86" s="118">
        <f t="shared" si="13"/>
        <v>8.8809434048560051E-4</v>
      </c>
      <c r="I86" s="118">
        <f t="shared" si="14"/>
        <v>0.88809434048560054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62.896000000000001</v>
      </c>
      <c r="D87" s="115">
        <f t="shared" si="15"/>
        <v>3.1448</v>
      </c>
      <c r="E87" s="116">
        <f t="shared" si="16"/>
        <v>59.751199999999997</v>
      </c>
      <c r="F87" s="117">
        <f t="shared" si="12"/>
        <v>59.751199999999997</v>
      </c>
      <c r="G87" s="112"/>
      <c r="H87" s="118">
        <f t="shared" si="13"/>
        <v>8.3680327759107914E-4</v>
      </c>
      <c r="I87" s="118">
        <f t="shared" si="14"/>
        <v>0.8368032775910792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63.974437999999999</v>
      </c>
      <c r="D88" s="115">
        <f t="shared" si="15"/>
        <v>3.1987219000000002</v>
      </c>
      <c r="E88" s="116">
        <f t="shared" si="16"/>
        <v>60.775716099999997</v>
      </c>
      <c r="F88" s="117">
        <f t="shared" si="12"/>
        <v>60.775716099999997</v>
      </c>
      <c r="G88" s="112"/>
      <c r="H88" s="118">
        <f t="shared" si="13"/>
        <v>8.2269701138083448E-4</v>
      </c>
      <c r="I88" s="118">
        <f t="shared" si="14"/>
        <v>0.82269701138083451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64.649994000000007</v>
      </c>
      <c r="D89" s="115">
        <f t="shared" si="15"/>
        <v>3.2324997000000004</v>
      </c>
      <c r="E89" s="116">
        <f t="shared" si="16"/>
        <v>61.417494300000008</v>
      </c>
      <c r="F89" s="117">
        <f t="shared" si="12"/>
        <v>61.417494300000008</v>
      </c>
      <c r="G89" s="112"/>
      <c r="H89" s="118">
        <f t="shared" si="13"/>
        <v>8.1410029129110918E-4</v>
      </c>
      <c r="I89" s="118">
        <f t="shared" si="14"/>
        <v>0.81410029129110917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71.950005000000004</v>
      </c>
      <c r="D90" s="115">
        <f t="shared" si="15"/>
        <v>3.5975002500000004</v>
      </c>
      <c r="E90" s="116">
        <f t="shared" si="16"/>
        <v>68.352504750000008</v>
      </c>
      <c r="F90" s="117">
        <f t="shared" si="12"/>
        <v>68.352504750000008</v>
      </c>
      <c r="G90" s="112"/>
      <c r="H90" s="118">
        <f t="shared" si="13"/>
        <v>7.3150208880969937E-4</v>
      </c>
      <c r="I90" s="118">
        <f t="shared" si="14"/>
        <v>0.73150208880969936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84.775099999999995</v>
      </c>
      <c r="D91" s="115">
        <f t="shared" si="15"/>
        <v>4.2387550000000003</v>
      </c>
      <c r="E91" s="116">
        <f t="shared" si="16"/>
        <v>80.536344999999997</v>
      </c>
      <c r="F91" s="117">
        <f t="shared" si="12"/>
        <v>80.536344999999997</v>
      </c>
      <c r="G91" s="112"/>
      <c r="H91" s="118">
        <f t="shared" si="13"/>
        <v>6.2083770998050576E-4</v>
      </c>
      <c r="I91" s="118">
        <f t="shared" si="14"/>
        <v>0.6208377099805058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80</v>
      </c>
      <c r="D92" s="115">
        <f t="shared" si="15"/>
        <v>4</v>
      </c>
      <c r="E92" s="116">
        <f t="shared" si="16"/>
        <v>76</v>
      </c>
      <c r="F92" s="117">
        <f t="shared" si="12"/>
        <v>76</v>
      </c>
      <c r="G92" s="112"/>
      <c r="H92" s="118">
        <f t="shared" si="13"/>
        <v>6.5789473684210384E-4</v>
      </c>
      <c r="I92" s="118">
        <f t="shared" si="14"/>
        <v>0.65789473684210387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87.4495</v>
      </c>
      <c r="D93" s="115">
        <f t="shared" si="15"/>
        <v>4.3724750000000006</v>
      </c>
      <c r="E93" s="116">
        <f t="shared" si="16"/>
        <v>83.077025000000006</v>
      </c>
      <c r="F93" s="117">
        <f t="shared" si="12"/>
        <v>83.077025000000006</v>
      </c>
      <c r="G93" s="112"/>
      <c r="H93" s="118">
        <f t="shared" si="13"/>
        <v>6.0185111346969765E-4</v>
      </c>
      <c r="I93" s="118">
        <f t="shared" si="14"/>
        <v>0.60185111346969766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95.825000000000003</v>
      </c>
      <c r="D94" s="115">
        <f t="shared" si="15"/>
        <v>4.7912500000000007</v>
      </c>
      <c r="E94" s="116">
        <f t="shared" si="16"/>
        <v>91.033749999999998</v>
      </c>
      <c r="F94" s="117">
        <f t="shared" si="12"/>
        <v>91.033749999999998</v>
      </c>
      <c r="G94" s="112"/>
      <c r="H94" s="118">
        <f t="shared" si="13"/>
        <v>5.4924684526343366E-4</v>
      </c>
      <c r="I94" s="118">
        <f t="shared" si="14"/>
        <v>0.5492468452634337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95.855000000000004</v>
      </c>
      <c r="D95" s="115">
        <f t="shared" si="15"/>
        <v>4.7927500000000007</v>
      </c>
      <c r="E95" s="116">
        <f t="shared" si="16"/>
        <v>91.062250000000006</v>
      </c>
      <c r="F95" s="117">
        <f t="shared" si="12"/>
        <v>91.062250000000006</v>
      </c>
      <c r="G95" s="112"/>
      <c r="H95" s="118">
        <f t="shared" si="13"/>
        <v>5.4907494598475243E-4</v>
      </c>
      <c r="I95" s="118">
        <f t="shared" si="14"/>
        <v>0.54907494598475237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96.166849999999997</v>
      </c>
      <c r="D96" s="115">
        <f t="shared" si="15"/>
        <v>4.8083425000000002</v>
      </c>
      <c r="E96" s="116">
        <f t="shared" si="16"/>
        <v>91.358507500000002</v>
      </c>
      <c r="F96" s="117">
        <f t="shared" si="12"/>
        <v>91.358507500000002</v>
      </c>
      <c r="G96" s="112"/>
      <c r="H96" s="118">
        <f t="shared" si="13"/>
        <v>5.4729440495730579E-4</v>
      </c>
      <c r="I96" s="118">
        <f t="shared" si="14"/>
        <v>0.54729440495730575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102.49393999999999</v>
      </c>
      <c r="D97" s="115">
        <f t="shared" si="15"/>
        <v>5.1246970000000003</v>
      </c>
      <c r="E97" s="116">
        <f t="shared" si="16"/>
        <v>97.369242999999997</v>
      </c>
      <c r="F97" s="117">
        <f t="shared" si="12"/>
        <v>97.369242999999997</v>
      </c>
      <c r="G97" s="112"/>
      <c r="H97" s="118">
        <f t="shared" si="13"/>
        <v>5.1350917866332772E-4</v>
      </c>
      <c r="I97" s="118">
        <f t="shared" si="14"/>
        <v>0.51350917866332768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104.07429999999999</v>
      </c>
      <c r="D98" s="115">
        <f t="shared" si="15"/>
        <v>5.2037149999999999</v>
      </c>
      <c r="E98" s="116">
        <f t="shared" si="16"/>
        <v>98.870584999999991</v>
      </c>
      <c r="F98" s="117">
        <f t="shared" si="12"/>
        <v>98.870584999999991</v>
      </c>
      <c r="G98" s="112"/>
      <c r="H98" s="118">
        <f t="shared" si="13"/>
        <v>5.057115824691448E-4</v>
      </c>
      <c r="I98" s="118">
        <f t="shared" si="14"/>
        <v>0.50571158246914483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116.608</v>
      </c>
      <c r="D99" s="115">
        <f t="shared" si="15"/>
        <v>5.8304000000000009</v>
      </c>
      <c r="E99" s="116">
        <f t="shared" si="16"/>
        <v>110.77760000000001</v>
      </c>
      <c r="F99" s="117">
        <f t="shared" si="12"/>
        <v>110.77760000000001</v>
      </c>
      <c r="G99" s="112"/>
      <c r="H99" s="118">
        <f t="shared" si="13"/>
        <v>4.513547865272402E-4</v>
      </c>
      <c r="I99" s="118">
        <f t="shared" si="14"/>
        <v>0.4513547865272402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123.299995</v>
      </c>
      <c r="D101" s="115">
        <f t="shared" si="15"/>
        <v>6.1649997499999998</v>
      </c>
      <c r="E101" s="116">
        <f t="shared" si="16"/>
        <v>117.13499525</v>
      </c>
      <c r="F101" s="117">
        <f t="shared" si="12"/>
        <v>117.13499525</v>
      </c>
      <c r="G101" s="112"/>
      <c r="H101" s="118">
        <f t="shared" si="13"/>
        <v>4.2685791631514973E-4</v>
      </c>
      <c r="I101" s="118">
        <f t="shared" si="14"/>
        <v>0.42685791631514974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121.64</v>
      </c>
      <c r="D102" s="115">
        <f t="shared" si="15"/>
        <v>6.0820000000000007</v>
      </c>
      <c r="E102" s="116">
        <f t="shared" si="16"/>
        <v>115.55799999999999</v>
      </c>
      <c r="F102" s="117">
        <f t="shared" si="12"/>
        <v>115.55799999999999</v>
      </c>
      <c r="G102" s="112"/>
      <c r="H102" s="118">
        <f t="shared" si="13"/>
        <v>4.3268315477941813E-4</v>
      </c>
      <c r="I102" s="118">
        <f t="shared" si="14"/>
        <v>0.4326831547794181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129.41467</v>
      </c>
      <c r="D103" s="115">
        <f t="shared" si="15"/>
        <v>6.4707335000000006</v>
      </c>
      <c r="E103" s="116">
        <f t="shared" si="16"/>
        <v>122.94393650000001</v>
      </c>
      <c r="F103" s="117">
        <f t="shared" si="12"/>
        <v>122.94393650000001</v>
      </c>
      <c r="G103" s="112"/>
      <c r="H103" s="118">
        <f t="shared" si="13"/>
        <v>4.0668943441549924E-4</v>
      </c>
      <c r="I103" s="118">
        <f t="shared" si="14"/>
        <v>0.40668943441549926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131.3117</v>
      </c>
      <c r="D104" s="115">
        <f t="shared" si="15"/>
        <v>6.5655850000000004</v>
      </c>
      <c r="E104" s="116">
        <f t="shared" si="16"/>
        <v>124.746115</v>
      </c>
      <c r="F104" s="117">
        <f t="shared" si="12"/>
        <v>124.746115</v>
      </c>
      <c r="G104" s="112"/>
      <c r="H104" s="118">
        <f t="shared" si="13"/>
        <v>4.0081408547272112E-4</v>
      </c>
      <c r="I104" s="118">
        <f t="shared" si="14"/>
        <v>0.40081408547272113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133.98430999999999</v>
      </c>
      <c r="D105" s="115">
        <f t="shared" si="15"/>
        <v>6.6992155000000002</v>
      </c>
      <c r="E105" s="116">
        <f t="shared" si="16"/>
        <v>127.2850945</v>
      </c>
      <c r="F105" s="117">
        <f t="shared" si="12"/>
        <v>127.2850945</v>
      </c>
      <c r="G105" s="112"/>
      <c r="H105" s="118">
        <f t="shared" si="13"/>
        <v>3.9281897221673384E-4</v>
      </c>
      <c r="I105" s="118">
        <f t="shared" si="14"/>
        <v>0.39281897221673384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153.36799999999999</v>
      </c>
      <c r="D106" s="115">
        <f t="shared" si="15"/>
        <v>7.6684000000000001</v>
      </c>
      <c r="E106" s="116">
        <f t="shared" si="16"/>
        <v>145.6996</v>
      </c>
      <c r="F106" s="117">
        <f t="shared" si="12"/>
        <v>145.6996</v>
      </c>
      <c r="G106" s="112"/>
      <c r="H106" s="118">
        <f t="shared" si="13"/>
        <v>3.431718412404694E-4</v>
      </c>
      <c r="I106" s="118">
        <f t="shared" si="14"/>
        <v>0.3431718412404694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157.37198000000001</v>
      </c>
      <c r="D107" s="115">
        <f t="shared" si="15"/>
        <v>7.8685990000000006</v>
      </c>
      <c r="E107" s="116">
        <f t="shared" si="16"/>
        <v>149.50338100000002</v>
      </c>
      <c r="F107" s="117">
        <f t="shared" si="12"/>
        <v>149.50338100000002</v>
      </c>
      <c r="G107" s="112"/>
      <c r="H107" s="118">
        <f t="shared" si="13"/>
        <v>3.3444059703238369E-4</v>
      </c>
      <c r="I107" s="118">
        <f t="shared" si="14"/>
        <v>0.33444059703238371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161.76618999999999</v>
      </c>
      <c r="D108" s="115">
        <f t="shared" si="15"/>
        <v>8.0883094999999994</v>
      </c>
      <c r="E108" s="116">
        <f t="shared" si="16"/>
        <v>153.67788049999999</v>
      </c>
      <c r="F108" s="117">
        <f t="shared" si="12"/>
        <v>153.67788049999999</v>
      </c>
      <c r="G108" s="112"/>
      <c r="H108" s="118">
        <f t="shared" si="13"/>
        <v>3.2535586668245436E-4</v>
      </c>
      <c r="I108" s="118">
        <f t="shared" si="14"/>
        <v>0.32535586668245436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157.55000000000001</v>
      </c>
      <c r="D109" s="115">
        <f t="shared" si="15"/>
        <v>7.8775000000000013</v>
      </c>
      <c r="E109" s="116">
        <f t="shared" si="16"/>
        <v>149.67250000000001</v>
      </c>
      <c r="F109" s="117">
        <f t="shared" si="12"/>
        <v>149.67250000000001</v>
      </c>
      <c r="G109" s="112"/>
      <c r="H109" s="118">
        <f t="shared" si="13"/>
        <v>3.3406270356946006E-4</v>
      </c>
      <c r="I109" s="118">
        <f t="shared" si="14"/>
        <v>0.33406270356946005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173.25949</v>
      </c>
      <c r="D111" s="115">
        <f t="shared" si="15"/>
        <v>8.6629745000000007</v>
      </c>
      <c r="E111" s="116">
        <f t="shared" si="16"/>
        <v>164.59651550000001</v>
      </c>
      <c r="F111" s="117">
        <f t="shared" si="12"/>
        <v>164.59651550000001</v>
      </c>
      <c r="G111" s="112"/>
      <c r="H111" s="118">
        <f t="shared" si="13"/>
        <v>3.0377313789489019E-4</v>
      </c>
      <c r="I111" s="118">
        <f t="shared" si="14"/>
        <v>0.30377313789489019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209.18001000000001</v>
      </c>
      <c r="D112" s="115">
        <f t="shared" si="15"/>
        <v>10.459000500000002</v>
      </c>
      <c r="E112" s="116">
        <f t="shared" si="16"/>
        <v>198.72100950000001</v>
      </c>
      <c r="F112" s="117">
        <f t="shared" si="12"/>
        <v>198.72100950000001</v>
      </c>
      <c r="G112" s="112"/>
      <c r="H112" s="118">
        <f t="shared" si="13"/>
        <v>2.516090277812329E-4</v>
      </c>
      <c r="I112" s="118">
        <f t="shared" si="14"/>
        <v>0.2516090277812329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277.25</v>
      </c>
      <c r="D113" s="115">
        <f t="shared" si="15"/>
        <v>13.862500000000001</v>
      </c>
      <c r="E113" s="116">
        <f t="shared" si="16"/>
        <v>263.38749999999999</v>
      </c>
      <c r="F113" s="117">
        <f t="shared" si="12"/>
        <v>263.38749999999999</v>
      </c>
      <c r="G113" s="112"/>
      <c r="H113" s="118">
        <f t="shared" si="13"/>
        <v>1.8983436951260048E-4</v>
      </c>
      <c r="I113" s="118">
        <f t="shared" si="14"/>
        <v>0.18983436951260046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318.06</v>
      </c>
      <c r="D114" s="115">
        <f t="shared" si="15"/>
        <v>15.903</v>
      </c>
      <c r="E114" s="116">
        <f t="shared" si="16"/>
        <v>302.15699999999998</v>
      </c>
      <c r="F114" s="117">
        <f t="shared" si="12"/>
        <v>302.15699999999998</v>
      </c>
      <c r="G114" s="112"/>
      <c r="H114" s="118">
        <f t="shared" si="13"/>
        <v>1.6547688784307501E-4</v>
      </c>
      <c r="I114" s="118">
        <f t="shared" si="14"/>
        <v>0.16547688784307502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331.05002000000002</v>
      </c>
      <c r="D115" s="115">
        <f t="shared" si="15"/>
        <v>16.552501000000003</v>
      </c>
      <c r="E115" s="116">
        <f t="shared" si="16"/>
        <v>314.49751900000001</v>
      </c>
      <c r="F115" s="117">
        <f t="shared" si="12"/>
        <v>314.49751900000001</v>
      </c>
      <c r="G115" s="112"/>
      <c r="H115" s="118">
        <f t="shared" si="13"/>
        <v>1.5898376610087037E-4</v>
      </c>
      <c r="I115" s="118">
        <f t="shared" si="14"/>
        <v>0.15898376610087037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362.44</v>
      </c>
      <c r="D116" s="115">
        <f t="shared" si="15"/>
        <v>18.122</v>
      </c>
      <c r="E116" s="116">
        <f t="shared" si="16"/>
        <v>344.31799999999998</v>
      </c>
      <c r="F116" s="117">
        <f t="shared" si="12"/>
        <v>344.31799999999998</v>
      </c>
      <c r="G116" s="112"/>
      <c r="H116" s="118">
        <f t="shared" si="13"/>
        <v>1.4521459813312144E-4</v>
      </c>
      <c r="I116" s="118">
        <f t="shared" si="14"/>
        <v>0.14521459813312143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429.06625000000003</v>
      </c>
      <c r="D117" s="115">
        <f t="shared" si="15"/>
        <v>21.453312500000003</v>
      </c>
      <c r="E117" s="116">
        <f t="shared" si="16"/>
        <v>407.61293750000004</v>
      </c>
      <c r="F117" s="117">
        <f t="shared" si="12"/>
        <v>407.61293750000004</v>
      </c>
      <c r="G117" s="112"/>
      <c r="H117" s="118">
        <f t="shared" si="13"/>
        <v>1.2266539012883992E-4</v>
      </c>
      <c r="I117" s="118">
        <f t="shared" si="14"/>
        <v>0.12266539012883992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450.2</v>
      </c>
      <c r="D119" s="115">
        <f t="shared" si="15"/>
        <v>22.51</v>
      </c>
      <c r="E119" s="116">
        <f t="shared" si="16"/>
        <v>427.69</v>
      </c>
      <c r="F119" s="117">
        <f t="shared" si="12"/>
        <v>427.69</v>
      </c>
      <c r="G119" s="112"/>
      <c r="H119" s="118">
        <f t="shared" si="13"/>
        <v>1.1690710561387948E-4</v>
      </c>
      <c r="I119" s="118">
        <f t="shared" si="14"/>
        <v>0.11690710561387949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448.68</v>
      </c>
      <c r="D120" s="115">
        <f t="shared" si="15"/>
        <v>22.434000000000001</v>
      </c>
      <c r="E120" s="116">
        <f t="shared" si="16"/>
        <v>426.24599999999998</v>
      </c>
      <c r="F120" s="117">
        <f t="shared" si="12"/>
        <v>426.24599999999998</v>
      </c>
      <c r="G120" s="112"/>
      <c r="H120" s="118">
        <f t="shared" si="13"/>
        <v>1.1730315357798109E-4</v>
      </c>
      <c r="I120" s="118">
        <f t="shared" si="14"/>
        <v>0.11730315357798109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572.30010000000004</v>
      </c>
      <c r="D121" s="115">
        <f t="shared" si="15"/>
        <v>28.615005000000004</v>
      </c>
      <c r="E121" s="116">
        <f t="shared" si="16"/>
        <v>543.68509500000005</v>
      </c>
      <c r="F121" s="117">
        <f t="shared" si="12"/>
        <v>543.68509500000005</v>
      </c>
      <c r="G121" s="112"/>
      <c r="H121" s="118">
        <f t="shared" si="13"/>
        <v>9.1965000438351237E-5</v>
      </c>
      <c r="I121" s="118">
        <f t="shared" si="14"/>
        <v>9.1965000438351235E-2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572.0883</v>
      </c>
      <c r="D122" s="115">
        <f t="shared" si="15"/>
        <v>28.604415000000003</v>
      </c>
      <c r="E122" s="116">
        <f t="shared" si="16"/>
        <v>543.48388499999999</v>
      </c>
      <c r="F122" s="117">
        <f t="shared" si="12"/>
        <v>543.48388499999999</v>
      </c>
      <c r="G122" s="112"/>
      <c r="H122" s="118">
        <f t="shared" si="13"/>
        <v>9.1999047957052119E-5</v>
      </c>
      <c r="I122" s="118">
        <f t="shared" si="14"/>
        <v>9.1999047957052119E-2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572.0883</v>
      </c>
      <c r="D123" s="115">
        <f t="shared" si="15"/>
        <v>28.604415000000003</v>
      </c>
      <c r="E123" s="116">
        <f t="shared" si="16"/>
        <v>543.48388499999999</v>
      </c>
      <c r="F123" s="117">
        <f t="shared" si="12"/>
        <v>543.48388499999999</v>
      </c>
      <c r="G123" s="112"/>
      <c r="H123" s="118">
        <f t="shared" si="13"/>
        <v>9.1999047957052119E-5</v>
      </c>
      <c r="I123" s="118">
        <f t="shared" si="14"/>
        <v>9.1999047957052119E-2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849.56399999999996</v>
      </c>
      <c r="D124" s="115">
        <f t="shared" si="15"/>
        <v>42.478200000000001</v>
      </c>
      <c r="E124" s="116">
        <f t="shared" si="16"/>
        <v>807.08579999999995</v>
      </c>
      <c r="F124" s="117">
        <f t="shared" si="12"/>
        <v>807.08579999999995</v>
      </c>
      <c r="G124" s="112"/>
      <c r="H124" s="118">
        <f t="shared" si="13"/>
        <v>6.1951282007439729E-5</v>
      </c>
      <c r="I124" s="118">
        <f t="shared" si="14"/>
        <v>6.1951282007439726E-2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957.65</v>
      </c>
      <c r="D126" s="115">
        <f t="shared" si="15"/>
        <v>47.8825</v>
      </c>
      <c r="E126" s="116">
        <f t="shared" si="16"/>
        <v>909.76749999999993</v>
      </c>
      <c r="F126" s="117">
        <f t="shared" si="12"/>
        <v>909.76749999999993</v>
      </c>
      <c r="G126" s="112"/>
      <c r="H126" s="118">
        <f t="shared" si="13"/>
        <v>5.4959096692286814E-5</v>
      </c>
      <c r="I126" s="118">
        <f t="shared" si="14"/>
        <v>5.495909669228681E-2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1478.02</v>
      </c>
      <c r="D128" s="115">
        <f t="shared" si="15"/>
        <v>73.900999999999996</v>
      </c>
      <c r="E128" s="116">
        <f t="shared" si="16"/>
        <v>1404.1189999999999</v>
      </c>
      <c r="F128" s="117">
        <f t="shared" si="12"/>
        <v>1404.1189999999999</v>
      </c>
      <c r="G128" s="112"/>
      <c r="H128" s="118">
        <f t="shared" si="13"/>
        <v>3.5609517426941819E-5</v>
      </c>
      <c r="I128" s="118">
        <f t="shared" si="14"/>
        <v>3.5609517426941822E-2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1371.223</v>
      </c>
      <c r="D129" s="115">
        <f t="shared" si="15"/>
        <v>68.561149999999998</v>
      </c>
      <c r="E129" s="116">
        <f t="shared" si="16"/>
        <v>1302.66185</v>
      </c>
      <c r="F129" s="117">
        <f t="shared" si="12"/>
        <v>1302.66185</v>
      </c>
      <c r="G129" s="112"/>
      <c r="H129" s="118">
        <f t="shared" si="13"/>
        <v>3.8382946426196419E-5</v>
      </c>
      <c r="I129" s="118">
        <f t="shared" si="14"/>
        <v>3.838294642619642E-2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1517</v>
      </c>
      <c r="D130" s="115">
        <f t="shared" si="15"/>
        <v>75.850000000000009</v>
      </c>
      <c r="E130" s="116">
        <f t="shared" si="16"/>
        <v>1441.15</v>
      </c>
      <c r="F130" s="117">
        <f t="shared" si="12"/>
        <v>1441.15</v>
      </c>
      <c r="G130" s="112"/>
      <c r="H130" s="118">
        <f t="shared" si="13"/>
        <v>3.4694514797210547E-5</v>
      </c>
      <c r="I130" s="118">
        <f t="shared" si="14"/>
        <v>3.4694514797210543E-2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1736.2704000000001</v>
      </c>
      <c r="D132" s="115">
        <f t="shared" si="15"/>
        <v>86.813520000000011</v>
      </c>
      <c r="E132" s="116">
        <f t="shared" si="16"/>
        <v>1649.4568800000002</v>
      </c>
      <c r="F132" s="117">
        <f t="shared" si="17"/>
        <v>1649.4568800000002</v>
      </c>
      <c r="G132" s="112"/>
      <c r="H132" s="118">
        <f t="shared" si="18"/>
        <v>3.0313008243052744E-5</v>
      </c>
      <c r="I132" s="118">
        <f t="shared" si="19"/>
        <v>3.0313008243052744E-2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2313.2532000000001</v>
      </c>
      <c r="D133" s="115">
        <f t="shared" si="15"/>
        <v>115.66266000000002</v>
      </c>
      <c r="E133" s="116">
        <f t="shared" si="16"/>
        <v>2197.5905400000001</v>
      </c>
      <c r="F133" s="117">
        <f t="shared" si="17"/>
        <v>2197.5905400000001</v>
      </c>
      <c r="G133" s="112"/>
      <c r="H133" s="118">
        <f t="shared" si="18"/>
        <v>2.2752191133840595E-5</v>
      </c>
      <c r="I133" s="118">
        <f t="shared" si="19"/>
        <v>2.2752191133840596E-2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3000.3629999999998</v>
      </c>
      <c r="D135" s="115">
        <f t="shared" ref="D135:D149" si="20">C135*0.05</f>
        <v>150.01814999999999</v>
      </c>
      <c r="E135" s="116">
        <f t="shared" si="16"/>
        <v>2850.34485</v>
      </c>
      <c r="F135" s="117">
        <f t="shared" si="17"/>
        <v>2850.34485</v>
      </c>
      <c r="G135" s="112"/>
      <c r="H135" s="118">
        <f t="shared" si="18"/>
        <v>1.7541737098933851E-5</v>
      </c>
      <c r="I135" s="118">
        <f t="shared" si="19"/>
        <v>1.7541737098933852E-2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3192.9202</v>
      </c>
      <c r="D136" s="115">
        <f t="shared" si="20"/>
        <v>159.64601000000002</v>
      </c>
      <c r="E136" s="116">
        <f t="shared" si="16"/>
        <v>3033.2741900000001</v>
      </c>
      <c r="F136" s="117">
        <f t="shared" si="17"/>
        <v>3033.2741900000001</v>
      </c>
      <c r="G136" s="112"/>
      <c r="H136" s="118">
        <f t="shared" si="18"/>
        <v>1.6483837882126987E-5</v>
      </c>
      <c r="I136" s="118">
        <f t="shared" si="19"/>
        <v>1.6483837882126987E-2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</v>
      </c>
      <c r="D137" s="115">
        <f t="shared" si="20"/>
        <v>180.05</v>
      </c>
      <c r="E137" s="116">
        <f t="shared" si="16"/>
        <v>3420.95</v>
      </c>
      <c r="F137" s="117">
        <f t="shared" si="17"/>
        <v>3420.95</v>
      </c>
      <c r="G137" s="112"/>
      <c r="H137" s="118">
        <f t="shared" si="18"/>
        <v>1.4615823090077318E-5</v>
      </c>
      <c r="I137" s="118">
        <f t="shared" si="19"/>
        <v>1.4615823090077319E-2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3940.7492999999999</v>
      </c>
      <c r="D139" s="115">
        <f t="shared" si="20"/>
        <v>197.037465</v>
      </c>
      <c r="E139" s="116">
        <f t="shared" si="16"/>
        <v>3743.7118350000001</v>
      </c>
      <c r="F139" s="117">
        <f t="shared" si="17"/>
        <v>3743.7118350000001</v>
      </c>
      <c r="G139" s="112"/>
      <c r="H139" s="118">
        <f t="shared" si="18"/>
        <v>1.335572880704905E-5</v>
      </c>
      <c r="I139" s="118">
        <f t="shared" si="19"/>
        <v>1.335572880704905E-2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4059</v>
      </c>
      <c r="D140" s="115">
        <f t="shared" si="20"/>
        <v>202.95000000000002</v>
      </c>
      <c r="E140" s="116">
        <f t="shared" si="16"/>
        <v>3856.05</v>
      </c>
      <c r="F140" s="117">
        <f t="shared" si="17"/>
        <v>3856.05</v>
      </c>
      <c r="G140" s="112"/>
      <c r="H140" s="118">
        <f t="shared" si="18"/>
        <v>1.2966636843401904E-5</v>
      </c>
      <c r="I140" s="118">
        <f t="shared" si="19"/>
        <v>1.2966636843401904E-2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4372.4204</v>
      </c>
      <c r="D141" s="115">
        <f t="shared" si="20"/>
        <v>218.62102000000002</v>
      </c>
      <c r="E141" s="116">
        <f t="shared" si="16"/>
        <v>4153.7993800000004</v>
      </c>
      <c r="F141" s="117">
        <f t="shared" si="17"/>
        <v>4153.7993800000004</v>
      </c>
      <c r="G141" s="112"/>
      <c r="H141" s="118">
        <f t="shared" si="18"/>
        <v>1.2037172580058487E-5</v>
      </c>
      <c r="I141" s="118">
        <f t="shared" si="19"/>
        <v>1.2037172580058486E-2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5721.1610000000001</v>
      </c>
      <c r="D142" s="115">
        <f t="shared" si="20"/>
        <v>286.05805000000004</v>
      </c>
      <c r="E142" s="116">
        <f t="shared" ref="E142:E150" si="21">C142-D142</f>
        <v>5435.1029500000004</v>
      </c>
      <c r="F142" s="117">
        <f t="shared" si="17"/>
        <v>5435.1029500000004</v>
      </c>
      <c r="G142" s="112"/>
      <c r="H142" s="118">
        <f t="shared" si="18"/>
        <v>9.1994577582012356E-6</v>
      </c>
      <c r="I142" s="118">
        <f t="shared" si="19"/>
        <v>9.1994577582012356E-3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5965</v>
      </c>
      <c r="D143" s="115">
        <f t="shared" si="20"/>
        <v>298.25</v>
      </c>
      <c r="E143" s="116">
        <f t="shared" si="21"/>
        <v>5666.75</v>
      </c>
      <c r="F143" s="117">
        <f t="shared" si="17"/>
        <v>5666.75</v>
      </c>
      <c r="G143" s="112"/>
      <c r="H143" s="118">
        <f t="shared" si="18"/>
        <v>8.8233996558874112E-6</v>
      </c>
      <c r="I143" s="118">
        <f t="shared" si="19"/>
        <v>8.8233996558874112E-3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8794.1620000000003</v>
      </c>
      <c r="D144" s="115">
        <f t="shared" si="20"/>
        <v>439.70810000000006</v>
      </c>
      <c r="E144" s="116">
        <f t="shared" si="21"/>
        <v>8354.4539000000004</v>
      </c>
      <c r="F144" s="117">
        <f t="shared" si="17"/>
        <v>8354.4539000000004</v>
      </c>
      <c r="G144" s="112"/>
      <c r="H144" s="118">
        <f t="shared" si="18"/>
        <v>5.9848316357338452E-6</v>
      </c>
      <c r="I144" s="118">
        <f t="shared" si="19"/>
        <v>5.9848316357338453E-3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11809.82</v>
      </c>
      <c r="D145" s="115">
        <f t="shared" si="20"/>
        <v>590.49099999999999</v>
      </c>
      <c r="E145" s="116">
        <f t="shared" si="21"/>
        <v>11219.329</v>
      </c>
      <c r="F145" s="117">
        <f t="shared" si="17"/>
        <v>11219.329</v>
      </c>
      <c r="G145" s="112"/>
      <c r="H145" s="118">
        <f t="shared" si="18"/>
        <v>4.4565945075681333E-6</v>
      </c>
      <c r="I145" s="118">
        <f t="shared" si="19"/>
        <v>4.4565945075681328E-3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17850</v>
      </c>
      <c r="D146" s="115">
        <f t="shared" si="20"/>
        <v>892.5</v>
      </c>
      <c r="E146" s="116">
        <f t="shared" si="21"/>
        <v>16957.5</v>
      </c>
      <c r="F146" s="117">
        <f t="shared" si="17"/>
        <v>16957.5</v>
      </c>
      <c r="G146" s="112"/>
      <c r="H146" s="118">
        <f t="shared" si="18"/>
        <v>2.9485478401887068E-6</v>
      </c>
      <c r="I146" s="118">
        <f t="shared" si="19"/>
        <v>2.9485478401887069E-3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22510</v>
      </c>
      <c r="D147" s="115">
        <f t="shared" si="20"/>
        <v>1125.5</v>
      </c>
      <c r="E147" s="116">
        <f t="shared" si="21"/>
        <v>21384.5</v>
      </c>
      <c r="F147" s="117">
        <f t="shared" si="17"/>
        <v>21384.5</v>
      </c>
      <c r="G147" s="112"/>
      <c r="H147" s="118">
        <f t="shared" si="18"/>
        <v>2.3381421122775837E-6</v>
      </c>
      <c r="I147" s="118">
        <f t="shared" si="19"/>
        <v>2.3381421122775836E-3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26025</v>
      </c>
      <c r="D148" s="115">
        <f t="shared" si="20"/>
        <v>1301.25</v>
      </c>
      <c r="E148" s="116">
        <f t="shared" si="21"/>
        <v>24723.75</v>
      </c>
      <c r="F148" s="117">
        <f t="shared" si="17"/>
        <v>24723.75</v>
      </c>
      <c r="G148" s="112"/>
      <c r="H148" s="118">
        <f t="shared" si="18"/>
        <v>2.0223469336164604E-6</v>
      </c>
      <c r="I148" s="118">
        <f t="shared" si="19"/>
        <v>2.0223469336164606E-3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6.6948999999999996</v>
      </c>
      <c r="D150" s="115">
        <f>C150*0.03</f>
        <v>0.20084699999999997</v>
      </c>
      <c r="E150" s="116">
        <f t="shared" si="21"/>
        <v>6.4940530000000001</v>
      </c>
      <c r="F150" s="117">
        <f t="shared" si="17"/>
        <v>6.4940530000000001</v>
      </c>
      <c r="G150" s="112"/>
      <c r="H150" s="118">
        <f t="shared" si="18"/>
        <v>4.6196112042818371E-3</v>
      </c>
      <c r="I150" s="118">
        <f t="shared" si="19"/>
        <v>4.6196112042818367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2026-09-22T07:26:47Z</dcterms:created>
  <dcterms:modified xsi:type="dcterms:W3CDTF">2026-09-22T07:30:57Z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2026-09-22T07:30:22Z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99d483cc-85f2-4ead-929a-83f22fc898a5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