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cuments\"/>
    </mc:Choice>
  </mc:AlternateContent>
  <xr:revisionPtr revIDLastSave="0" documentId="8_{34C22F86-8A64-4A20-8029-7554BCD6565E}" xr6:coauthVersionLast="47" xr6:coauthVersionMax="47" xr10:uidLastSave="{00000000-0000-0000-0000-000000000000}"/>
  <bookViews>
    <workbookView xWindow="-110" yWindow="-110" windowWidth="19420" windowHeight="10300" xr2:uid="{95086D3C-5A1F-494C-8185-257BA5C0D286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50" i="2" l="1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D62" i="2"/>
  <c r="E62" i="2" s="1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D11" i="2" s="1"/>
  <c r="E11" i="2" s="1"/>
  <c r="C10" i="2"/>
  <c r="C9" i="2"/>
  <c r="C8" i="2"/>
  <c r="C7" i="2"/>
  <c r="C6" i="2"/>
  <c r="C5" i="2"/>
  <c r="C4" i="2"/>
  <c r="C3" i="2"/>
  <c r="C2" i="2"/>
  <c r="L1" i="2"/>
  <c r="K56" i="1"/>
  <c r="G43" i="1"/>
  <c r="P41" i="1"/>
  <c r="G41" i="1"/>
  <c r="G39" i="1"/>
  <c r="P37" i="1"/>
  <c r="G37" i="1"/>
  <c r="G35" i="1"/>
  <c r="X34" i="1"/>
  <c r="G33" i="1"/>
  <c r="X32" i="1"/>
  <c r="P31" i="1"/>
  <c r="K31" i="1"/>
  <c r="J31" i="1"/>
  <c r="G31" i="1"/>
  <c r="H31" i="1" s="1"/>
  <c r="X30" i="1"/>
  <c r="G29" i="1"/>
  <c r="G27" i="1"/>
  <c r="G25" i="1"/>
  <c r="C23" i="1"/>
  <c r="B23" i="1"/>
  <c r="B16" i="1"/>
  <c r="D150" i="2" l="1"/>
  <c r="E150" i="2"/>
  <c r="D149" i="2"/>
  <c r="E149" i="2"/>
  <c r="D148" i="2"/>
  <c r="E148" i="2" s="1"/>
  <c r="D147" i="2"/>
  <c r="E147" i="2" s="1"/>
  <c r="D146" i="2"/>
  <c r="E146" i="2" s="1"/>
  <c r="D145" i="2"/>
  <c r="E145" i="2"/>
  <c r="D144" i="2"/>
  <c r="E144" i="2" s="1"/>
  <c r="D143" i="2"/>
  <c r="E143" i="2"/>
  <c r="D142" i="2"/>
  <c r="E142" i="2" s="1"/>
  <c r="D141" i="2"/>
  <c r="E141" i="2"/>
  <c r="D140" i="2"/>
  <c r="E140" i="2"/>
  <c r="D139" i="2"/>
  <c r="E139" i="2"/>
  <c r="D138" i="2"/>
  <c r="E138" i="2"/>
  <c r="D137" i="2"/>
  <c r="E137" i="2"/>
  <c r="D136" i="2"/>
  <c r="E136" i="2" s="1"/>
  <c r="D135" i="2"/>
  <c r="E135" i="2"/>
  <c r="D134" i="2"/>
  <c r="E134" i="2" s="1"/>
  <c r="D133" i="2"/>
  <c r="E133" i="2"/>
  <c r="D132" i="2"/>
  <c r="E132" i="2" s="1"/>
  <c r="D131" i="2"/>
  <c r="E131" i="2"/>
  <c r="D130" i="2"/>
  <c r="E130" i="2" s="1"/>
  <c r="D129" i="2"/>
  <c r="E129" i="2" s="1"/>
  <c r="D128" i="2"/>
  <c r="E128" i="2" s="1"/>
  <c r="D127" i="2"/>
  <c r="E127" i="2" s="1"/>
  <c r="D126" i="2"/>
  <c r="E126" i="2"/>
  <c r="D125" i="2"/>
  <c r="E125" i="2"/>
  <c r="D124" i="2"/>
  <c r="E124" i="2" s="1"/>
  <c r="E123" i="2"/>
  <c r="D123" i="2"/>
  <c r="D122" i="2"/>
  <c r="E122" i="2"/>
  <c r="D121" i="2"/>
  <c r="E121" i="2" s="1"/>
  <c r="D120" i="2"/>
  <c r="E120" i="2" s="1"/>
  <c r="E119" i="2"/>
  <c r="D119" i="2"/>
  <c r="D118" i="2"/>
  <c r="E118" i="2" s="1"/>
  <c r="D117" i="2"/>
  <c r="E117" i="2" s="1"/>
  <c r="D116" i="2"/>
  <c r="E116" i="2"/>
  <c r="D115" i="2"/>
  <c r="E115" i="2" s="1"/>
  <c r="E114" i="2"/>
  <c r="D114" i="2"/>
  <c r="D113" i="2"/>
  <c r="E113" i="2" s="1"/>
  <c r="D112" i="2"/>
  <c r="E112" i="2" s="1"/>
  <c r="D111" i="2"/>
  <c r="E111" i="2" s="1"/>
  <c r="D110" i="2"/>
  <c r="E110" i="2"/>
  <c r="D109" i="2"/>
  <c r="E109" i="2" s="1"/>
  <c r="D108" i="2"/>
  <c r="E108" i="2" s="1"/>
  <c r="D107" i="2"/>
  <c r="E107" i="2" s="1"/>
  <c r="D106" i="2"/>
  <c r="E106" i="2"/>
  <c r="D105" i="2"/>
  <c r="E105" i="2"/>
  <c r="D104" i="2"/>
  <c r="E104" i="2"/>
  <c r="D103" i="2"/>
  <c r="E103" i="2" s="1"/>
  <c r="D102" i="2"/>
  <c r="E102" i="2" s="1"/>
  <c r="D101" i="2"/>
  <c r="E101" i="2"/>
  <c r="D100" i="2"/>
  <c r="E100" i="2" s="1"/>
  <c r="D99" i="2"/>
  <c r="E99" i="2" s="1"/>
  <c r="D98" i="2"/>
  <c r="E98" i="2" s="1"/>
  <c r="D97" i="2"/>
  <c r="E97" i="2"/>
  <c r="D96" i="2"/>
  <c r="E96" i="2" s="1"/>
  <c r="D95" i="2"/>
  <c r="E95" i="2"/>
  <c r="D94" i="2"/>
  <c r="E94" i="2" s="1"/>
  <c r="D93" i="2"/>
  <c r="E93" i="2"/>
  <c r="D92" i="2"/>
  <c r="E92" i="2"/>
  <c r="D91" i="2"/>
  <c r="E91" i="2"/>
  <c r="D90" i="2"/>
  <c r="E90" i="2" s="1"/>
  <c r="D89" i="2"/>
  <c r="E89" i="2" s="1"/>
  <c r="D88" i="2"/>
  <c r="E88" i="2" s="1"/>
  <c r="D87" i="2"/>
  <c r="E87" i="2" s="1"/>
  <c r="D86" i="2"/>
  <c r="E86" i="2"/>
  <c r="D85" i="2"/>
  <c r="E85" i="2" s="1"/>
  <c r="D84" i="2"/>
  <c r="E84" i="2" s="1"/>
  <c r="D83" i="2"/>
  <c r="E83" i="2" s="1"/>
  <c r="D82" i="2"/>
  <c r="E82" i="2" s="1"/>
  <c r="D81" i="2"/>
  <c r="E81" i="2" s="1"/>
  <c r="D80" i="2"/>
  <c r="E80" i="2" s="1"/>
  <c r="D79" i="2"/>
  <c r="E79" i="2"/>
  <c r="D78" i="2"/>
  <c r="E78" i="2"/>
  <c r="D77" i="2"/>
  <c r="E77" i="2" s="1"/>
  <c r="D76" i="2"/>
  <c r="E76" i="2"/>
  <c r="D75" i="2"/>
  <c r="E75" i="2"/>
  <c r="D74" i="2"/>
  <c r="E74" i="2" s="1"/>
  <c r="D73" i="2"/>
  <c r="E73" i="2" s="1"/>
  <c r="D72" i="2"/>
  <c r="E72" i="2" s="1"/>
  <c r="D71" i="2"/>
  <c r="E71" i="2" s="1"/>
  <c r="D70" i="2"/>
  <c r="E70" i="2"/>
  <c r="D69" i="2"/>
  <c r="E69" i="2"/>
  <c r="D68" i="2"/>
  <c r="E68" i="2" s="1"/>
  <c r="D67" i="2"/>
  <c r="E67" i="2"/>
  <c r="D66" i="2"/>
  <c r="E66" i="2" s="1"/>
  <c r="D65" i="2"/>
  <c r="E65" i="2" s="1"/>
  <c r="D64" i="2"/>
  <c r="E64" i="2" s="1"/>
  <c r="D63" i="2"/>
  <c r="E63" i="2" s="1"/>
  <c r="F62" i="2"/>
  <c r="H62" i="2"/>
  <c r="I62" i="2" s="1"/>
  <c r="D61" i="2"/>
  <c r="E61" i="2" s="1"/>
  <c r="D60" i="2"/>
  <c r="E60" i="2" s="1"/>
  <c r="D59" i="2"/>
  <c r="E59" i="2"/>
  <c r="D58" i="2"/>
  <c r="E58" i="2" s="1"/>
  <c r="D57" i="2"/>
  <c r="E57" i="2"/>
  <c r="D56" i="2"/>
  <c r="E56" i="2"/>
  <c r="D55" i="2"/>
  <c r="E55" i="2"/>
  <c r="D54" i="2"/>
  <c r="E54" i="2"/>
  <c r="D53" i="2"/>
  <c r="E53" i="2" s="1"/>
  <c r="D52" i="2"/>
  <c r="E52" i="2"/>
  <c r="D51" i="2"/>
  <c r="E51" i="2"/>
  <c r="D50" i="2"/>
  <c r="E50" i="2" s="1"/>
  <c r="D49" i="2"/>
  <c r="E49" i="2" s="1"/>
  <c r="D48" i="2"/>
  <c r="E48" i="2" s="1"/>
  <c r="D47" i="2"/>
  <c r="E47" i="2" s="1"/>
  <c r="D46" i="2"/>
  <c r="E46" i="2" s="1"/>
  <c r="D45" i="2"/>
  <c r="E45" i="2" s="1"/>
  <c r="D44" i="2"/>
  <c r="E44" i="2"/>
  <c r="D43" i="2"/>
  <c r="E43" i="2" s="1"/>
  <c r="D42" i="2"/>
  <c r="E42" i="2"/>
  <c r="D41" i="2"/>
  <c r="E41" i="2"/>
  <c r="D40" i="2"/>
  <c r="E40" i="2" s="1"/>
  <c r="D39" i="2"/>
  <c r="E39" i="2"/>
  <c r="D38" i="2"/>
  <c r="E38" i="2"/>
  <c r="D37" i="2"/>
  <c r="E37" i="2"/>
  <c r="D36" i="2"/>
  <c r="E36" i="2"/>
  <c r="D35" i="2"/>
  <c r="E35" i="2" s="1"/>
  <c r="D34" i="2"/>
  <c r="E34" i="2"/>
  <c r="D33" i="2"/>
  <c r="E33" i="2"/>
  <c r="D32" i="2"/>
  <c r="E32" i="2"/>
  <c r="D31" i="2"/>
  <c r="E31" i="2"/>
  <c r="D30" i="2"/>
  <c r="E30" i="2" s="1"/>
  <c r="D29" i="2"/>
  <c r="E29" i="2"/>
  <c r="D28" i="2"/>
  <c r="E28" i="2" s="1"/>
  <c r="D27" i="2"/>
  <c r="E27" i="2" s="1"/>
  <c r="D26" i="2"/>
  <c r="E26" i="2" s="1"/>
  <c r="D25" i="2"/>
  <c r="E25" i="2" s="1"/>
  <c r="D24" i="2"/>
  <c r="E24" i="2" s="1"/>
  <c r="D23" i="2"/>
  <c r="E23" i="2" s="1"/>
  <c r="D22" i="2"/>
  <c r="E22" i="2" s="1"/>
  <c r="D21" i="2"/>
  <c r="E21" i="2"/>
  <c r="D20" i="2"/>
  <c r="E20" i="2"/>
  <c r="D19" i="2"/>
  <c r="E19" i="2" s="1"/>
  <c r="D18" i="2"/>
  <c r="E18" i="2" s="1"/>
  <c r="D17" i="2"/>
  <c r="E17" i="2" s="1"/>
  <c r="D16" i="2"/>
  <c r="E16" i="2" s="1"/>
  <c r="D15" i="2"/>
  <c r="E15" i="2"/>
  <c r="D14" i="2"/>
  <c r="E14" i="2" s="1"/>
  <c r="D13" i="2"/>
  <c r="E13" i="2" s="1"/>
  <c r="D12" i="2"/>
  <c r="E12" i="2"/>
  <c r="H11" i="2"/>
  <c r="I11" i="2" s="1"/>
  <c r="F11" i="2"/>
  <c r="D10" i="2"/>
  <c r="E10" i="2"/>
  <c r="D9" i="2"/>
  <c r="E9" i="2" s="1"/>
  <c r="D8" i="2"/>
  <c r="E8" i="2" s="1"/>
  <c r="D7" i="2"/>
  <c r="E7" i="2" s="1"/>
  <c r="D6" i="2"/>
  <c r="E6" i="2" s="1"/>
  <c r="D5" i="2"/>
  <c r="E5" i="2" s="1"/>
  <c r="D4" i="2"/>
  <c r="E4" i="2" s="1"/>
  <c r="D3" i="2"/>
  <c r="E3" i="2" s="1"/>
  <c r="D2" i="2"/>
  <c r="E2" i="2" s="1"/>
  <c r="P43" i="1"/>
  <c r="K43" i="1"/>
  <c r="J43" i="1"/>
  <c r="C43" i="1" s="1"/>
  <c r="H43" i="1"/>
  <c r="T41" i="1"/>
  <c r="S41" i="1"/>
  <c r="Q41" i="1"/>
  <c r="K41" i="1"/>
  <c r="J41" i="1"/>
  <c r="H41" i="1"/>
  <c r="P39" i="1"/>
  <c r="K39" i="1"/>
  <c r="J39" i="1"/>
  <c r="H39" i="1"/>
  <c r="T37" i="1"/>
  <c r="S37" i="1"/>
  <c r="Q37" i="1"/>
  <c r="K37" i="1"/>
  <c r="B37" i="1" s="1"/>
  <c r="J37" i="1"/>
  <c r="H37" i="1"/>
  <c r="H35" i="1"/>
  <c r="J35" i="1"/>
  <c r="K35" i="1"/>
  <c r="P35" i="1"/>
  <c r="H33" i="1"/>
  <c r="K33" i="1" s="1"/>
  <c r="J33" i="1"/>
  <c r="P33" i="1"/>
  <c r="S31" i="1"/>
  <c r="T31" i="1"/>
  <c r="Q31" i="1"/>
  <c r="J29" i="1"/>
  <c r="B29" i="1" s="1"/>
  <c r="K29" i="1"/>
  <c r="P29" i="1"/>
  <c r="H29" i="1"/>
  <c r="X28" i="1"/>
  <c r="H27" i="1"/>
  <c r="K27" i="1" s="1"/>
  <c r="P27" i="1"/>
  <c r="J27" i="1"/>
  <c r="X26" i="1"/>
  <c r="P25" i="1"/>
  <c r="K25" i="1"/>
  <c r="J25" i="1"/>
  <c r="H25" i="1"/>
  <c r="C39" i="1"/>
  <c r="C35" i="1"/>
  <c r="C29" i="1"/>
  <c r="L49" i="1" s="1"/>
  <c r="C41" i="1"/>
  <c r="Y24" i="1"/>
  <c r="C37" i="1"/>
  <c r="C33" i="1"/>
  <c r="C31" i="1"/>
  <c r="C27" i="1"/>
  <c r="C25" i="1"/>
  <c r="L48" i="1" s="1"/>
  <c r="B35" i="1"/>
  <c r="B41" i="1"/>
  <c r="L50" i="1" s="1"/>
  <c r="B25" i="1"/>
  <c r="B33" i="1"/>
  <c r="L51" i="1" s="1"/>
  <c r="B43" i="1"/>
  <c r="B31" i="1"/>
  <c r="B39" i="1"/>
  <c r="B27" i="1"/>
  <c r="L52" i="1" s="1"/>
  <c r="F150" i="2" l="1"/>
  <c r="H150" i="2"/>
  <c r="I150" i="2" s="1"/>
  <c r="F149" i="2"/>
  <c r="H149" i="2"/>
  <c r="I149" i="2" s="1"/>
  <c r="F148" i="2"/>
  <c r="H148" i="2"/>
  <c r="I148" i="2" s="1"/>
  <c r="F147" i="2"/>
  <c r="H147" i="2"/>
  <c r="I147" i="2" s="1"/>
  <c r="F146" i="2"/>
  <c r="H146" i="2"/>
  <c r="I146" i="2" s="1"/>
  <c r="F145" i="2"/>
  <c r="H145" i="2"/>
  <c r="I145" i="2" s="1"/>
  <c r="F144" i="2"/>
  <c r="H144" i="2"/>
  <c r="I144" i="2" s="1"/>
  <c r="F143" i="2"/>
  <c r="H143" i="2"/>
  <c r="I143" i="2" s="1"/>
  <c r="F142" i="2"/>
  <c r="H142" i="2"/>
  <c r="I142" i="2" s="1"/>
  <c r="F141" i="2"/>
  <c r="H141" i="2"/>
  <c r="I141" i="2" s="1"/>
  <c r="F140" i="2"/>
  <c r="H140" i="2"/>
  <c r="I140" i="2" s="1"/>
  <c r="F139" i="2"/>
  <c r="H139" i="2"/>
  <c r="I139" i="2" s="1"/>
  <c r="F138" i="2"/>
  <c r="H138" i="2"/>
  <c r="I138" i="2" s="1"/>
  <c r="F137" i="2"/>
  <c r="H137" i="2"/>
  <c r="I137" i="2" s="1"/>
  <c r="F136" i="2"/>
  <c r="H136" i="2"/>
  <c r="I136" i="2" s="1"/>
  <c r="F135" i="2"/>
  <c r="H135" i="2"/>
  <c r="I135" i="2" s="1"/>
  <c r="F134" i="2"/>
  <c r="H134" i="2"/>
  <c r="I134" i="2" s="1"/>
  <c r="F133" i="2"/>
  <c r="H133" i="2"/>
  <c r="I133" i="2" s="1"/>
  <c r="F132" i="2"/>
  <c r="H132" i="2"/>
  <c r="I132" i="2" s="1"/>
  <c r="F131" i="2"/>
  <c r="H131" i="2"/>
  <c r="I131" i="2" s="1"/>
  <c r="F130" i="2"/>
  <c r="H130" i="2"/>
  <c r="I130" i="2" s="1"/>
  <c r="F129" i="2"/>
  <c r="H129" i="2"/>
  <c r="I129" i="2" s="1"/>
  <c r="F128" i="2"/>
  <c r="H128" i="2"/>
  <c r="I128" i="2" s="1"/>
  <c r="F127" i="2"/>
  <c r="H127" i="2"/>
  <c r="I127" i="2" s="1"/>
  <c r="F126" i="2"/>
  <c r="H126" i="2"/>
  <c r="I126" i="2" s="1"/>
  <c r="F125" i="2"/>
  <c r="H125" i="2"/>
  <c r="I125" i="2" s="1"/>
  <c r="F124" i="2"/>
  <c r="H124" i="2"/>
  <c r="I124" i="2" s="1"/>
  <c r="F123" i="2"/>
  <c r="H123" i="2"/>
  <c r="I123" i="2" s="1"/>
  <c r="F122" i="2"/>
  <c r="H122" i="2"/>
  <c r="I122" i="2" s="1"/>
  <c r="F121" i="2"/>
  <c r="H121" i="2"/>
  <c r="I121" i="2" s="1"/>
  <c r="F120" i="2"/>
  <c r="H120" i="2"/>
  <c r="I120" i="2" s="1"/>
  <c r="F119" i="2"/>
  <c r="H119" i="2"/>
  <c r="I119" i="2" s="1"/>
  <c r="F118" i="2"/>
  <c r="H118" i="2"/>
  <c r="I118" i="2" s="1"/>
  <c r="F117" i="2"/>
  <c r="H117" i="2"/>
  <c r="I117" i="2" s="1"/>
  <c r="F116" i="2"/>
  <c r="H116" i="2"/>
  <c r="I116" i="2" s="1"/>
  <c r="F115" i="2"/>
  <c r="H115" i="2"/>
  <c r="I115" i="2" s="1"/>
  <c r="F114" i="2"/>
  <c r="H114" i="2"/>
  <c r="I114" i="2" s="1"/>
  <c r="F113" i="2"/>
  <c r="H113" i="2"/>
  <c r="I113" i="2" s="1"/>
  <c r="F112" i="2"/>
  <c r="H112" i="2"/>
  <c r="I112" i="2" s="1"/>
  <c r="F111" i="2"/>
  <c r="H111" i="2"/>
  <c r="I111" i="2" s="1"/>
  <c r="F110" i="2"/>
  <c r="H110" i="2"/>
  <c r="I110" i="2" s="1"/>
  <c r="F109" i="2"/>
  <c r="H109" i="2"/>
  <c r="I109" i="2" s="1"/>
  <c r="F108" i="2"/>
  <c r="H108" i="2"/>
  <c r="I108" i="2" s="1"/>
  <c r="F107" i="2"/>
  <c r="H107" i="2"/>
  <c r="I107" i="2" s="1"/>
  <c r="F106" i="2"/>
  <c r="H106" i="2"/>
  <c r="I106" i="2" s="1"/>
  <c r="F105" i="2"/>
  <c r="H105" i="2"/>
  <c r="I105" i="2" s="1"/>
  <c r="F104" i="2"/>
  <c r="H104" i="2"/>
  <c r="I104" i="2" s="1"/>
  <c r="F103" i="2"/>
  <c r="H103" i="2"/>
  <c r="I103" i="2" s="1"/>
  <c r="F102" i="2"/>
  <c r="H102" i="2"/>
  <c r="I102" i="2" s="1"/>
  <c r="F101" i="2"/>
  <c r="H101" i="2"/>
  <c r="I101" i="2" s="1"/>
  <c r="H100" i="2"/>
  <c r="I100" i="2" s="1"/>
  <c r="F100" i="2"/>
  <c r="F99" i="2"/>
  <c r="H99" i="2"/>
  <c r="I99" i="2" s="1"/>
  <c r="F98" i="2"/>
  <c r="H98" i="2"/>
  <c r="I98" i="2" s="1"/>
  <c r="F97" i="2"/>
  <c r="H97" i="2"/>
  <c r="I97" i="2" s="1"/>
  <c r="F96" i="2"/>
  <c r="H96" i="2"/>
  <c r="I96" i="2" s="1"/>
  <c r="F95" i="2"/>
  <c r="H95" i="2"/>
  <c r="I95" i="2" s="1"/>
  <c r="F94" i="2"/>
  <c r="H94" i="2"/>
  <c r="I94" i="2" s="1"/>
  <c r="F93" i="2"/>
  <c r="H93" i="2"/>
  <c r="I93" i="2" s="1"/>
  <c r="F92" i="2"/>
  <c r="H92" i="2"/>
  <c r="I92" i="2" s="1"/>
  <c r="F91" i="2"/>
  <c r="H91" i="2"/>
  <c r="I91" i="2" s="1"/>
  <c r="F90" i="2"/>
  <c r="H90" i="2"/>
  <c r="I90" i="2" s="1"/>
  <c r="F89" i="2"/>
  <c r="H89" i="2"/>
  <c r="I89" i="2" s="1"/>
  <c r="F88" i="2"/>
  <c r="H88" i="2"/>
  <c r="I88" i="2" s="1"/>
  <c r="F87" i="2"/>
  <c r="H87" i="2"/>
  <c r="I87" i="2" s="1"/>
  <c r="H86" i="2"/>
  <c r="I86" i="2" s="1"/>
  <c r="F86" i="2"/>
  <c r="F85" i="2"/>
  <c r="H85" i="2"/>
  <c r="I85" i="2" s="1"/>
  <c r="F84" i="2"/>
  <c r="H84" i="2"/>
  <c r="I84" i="2" s="1"/>
  <c r="F83" i="2"/>
  <c r="H83" i="2"/>
  <c r="I83" i="2" s="1"/>
  <c r="F82" i="2"/>
  <c r="H82" i="2"/>
  <c r="I82" i="2" s="1"/>
  <c r="H81" i="2"/>
  <c r="I81" i="2" s="1"/>
  <c r="F81" i="2"/>
  <c r="F80" i="2"/>
  <c r="H80" i="2"/>
  <c r="I80" i="2" s="1"/>
  <c r="H79" i="2"/>
  <c r="I79" i="2" s="1"/>
  <c r="F79" i="2"/>
  <c r="F78" i="2"/>
  <c r="H78" i="2"/>
  <c r="I78" i="2" s="1"/>
  <c r="H77" i="2"/>
  <c r="I77" i="2" s="1"/>
  <c r="F77" i="2"/>
  <c r="F76" i="2"/>
  <c r="H76" i="2"/>
  <c r="I76" i="2" s="1"/>
  <c r="H75" i="2"/>
  <c r="I75" i="2" s="1"/>
  <c r="F75" i="2"/>
  <c r="F74" i="2"/>
  <c r="H74" i="2"/>
  <c r="I74" i="2" s="1"/>
  <c r="F73" i="2"/>
  <c r="H73" i="2"/>
  <c r="I73" i="2" s="1"/>
  <c r="F72" i="2"/>
  <c r="H72" i="2"/>
  <c r="I72" i="2" s="1"/>
  <c r="F71" i="2"/>
  <c r="H71" i="2"/>
  <c r="I71" i="2" s="1"/>
  <c r="H70" i="2"/>
  <c r="I70" i="2" s="1"/>
  <c r="F70" i="2"/>
  <c r="H69" i="2"/>
  <c r="I69" i="2" s="1"/>
  <c r="F69" i="2"/>
  <c r="F68" i="2"/>
  <c r="H68" i="2"/>
  <c r="I68" i="2" s="1"/>
  <c r="F67" i="2"/>
  <c r="H67" i="2"/>
  <c r="I67" i="2" s="1"/>
  <c r="F66" i="2"/>
  <c r="H66" i="2"/>
  <c r="I66" i="2" s="1"/>
  <c r="F65" i="2"/>
  <c r="H65" i="2"/>
  <c r="I65" i="2" s="1"/>
  <c r="H64" i="2"/>
  <c r="I64" i="2" s="1"/>
  <c r="F64" i="2"/>
  <c r="H63" i="2"/>
  <c r="I63" i="2" s="1"/>
  <c r="F63" i="2"/>
  <c r="F61" i="2"/>
  <c r="H61" i="2"/>
  <c r="I61" i="2" s="1"/>
  <c r="F60" i="2"/>
  <c r="H60" i="2"/>
  <c r="I60" i="2" s="1"/>
  <c r="F59" i="2"/>
  <c r="H59" i="2"/>
  <c r="I59" i="2" s="1"/>
  <c r="F58" i="2"/>
  <c r="H58" i="2"/>
  <c r="I58" i="2" s="1"/>
  <c r="F57" i="2"/>
  <c r="H57" i="2"/>
  <c r="I57" i="2" s="1"/>
  <c r="H56" i="2"/>
  <c r="I56" i="2" s="1"/>
  <c r="F56" i="2"/>
  <c r="F55" i="2"/>
  <c r="H55" i="2"/>
  <c r="I55" i="2" s="1"/>
  <c r="H54" i="2"/>
  <c r="I54" i="2" s="1"/>
  <c r="F54" i="2"/>
  <c r="F53" i="2"/>
  <c r="H53" i="2"/>
  <c r="I53" i="2" s="1"/>
  <c r="H52" i="2"/>
  <c r="I52" i="2" s="1"/>
  <c r="F52" i="2"/>
  <c r="F51" i="2"/>
  <c r="H51" i="2"/>
  <c r="I51" i="2" s="1"/>
  <c r="F50" i="2"/>
  <c r="H50" i="2"/>
  <c r="I50" i="2" s="1"/>
  <c r="H49" i="2"/>
  <c r="I49" i="2" s="1"/>
  <c r="F49" i="2"/>
  <c r="F48" i="2"/>
  <c r="H48" i="2"/>
  <c r="I48" i="2" s="1"/>
  <c r="F47" i="2"/>
  <c r="H47" i="2"/>
  <c r="I47" i="2" s="1"/>
  <c r="F46" i="2"/>
  <c r="H46" i="2"/>
  <c r="I46" i="2" s="1"/>
  <c r="F45" i="2"/>
  <c r="H45" i="2"/>
  <c r="I45" i="2" s="1"/>
  <c r="F44" i="2"/>
  <c r="H44" i="2"/>
  <c r="I44" i="2" s="1"/>
  <c r="F43" i="2"/>
  <c r="H43" i="2"/>
  <c r="I43" i="2" s="1"/>
  <c r="F42" i="2"/>
  <c r="H42" i="2"/>
  <c r="I42" i="2" s="1"/>
  <c r="F41" i="2"/>
  <c r="H41" i="2"/>
  <c r="I41" i="2" s="1"/>
  <c r="F40" i="2"/>
  <c r="H40" i="2"/>
  <c r="I40" i="2" s="1"/>
  <c r="F39" i="2"/>
  <c r="H39" i="2"/>
  <c r="I39" i="2" s="1"/>
  <c r="F38" i="2"/>
  <c r="H38" i="2"/>
  <c r="I38" i="2" s="1"/>
  <c r="F37" i="2"/>
  <c r="H37" i="2"/>
  <c r="I37" i="2" s="1"/>
  <c r="F36" i="2"/>
  <c r="H36" i="2"/>
  <c r="I36" i="2" s="1"/>
  <c r="F35" i="2"/>
  <c r="H35" i="2"/>
  <c r="I35" i="2" s="1"/>
  <c r="F34" i="2"/>
  <c r="H34" i="2"/>
  <c r="I34" i="2" s="1"/>
  <c r="F33" i="2"/>
  <c r="H33" i="2"/>
  <c r="I33" i="2" s="1"/>
  <c r="F32" i="2"/>
  <c r="H32" i="2"/>
  <c r="I32" i="2" s="1"/>
  <c r="F31" i="2"/>
  <c r="H31" i="2"/>
  <c r="I31" i="2" s="1"/>
  <c r="F30" i="2"/>
  <c r="H30" i="2"/>
  <c r="I30" i="2" s="1"/>
  <c r="F29" i="2"/>
  <c r="H29" i="2"/>
  <c r="I29" i="2" s="1"/>
  <c r="F28" i="2"/>
  <c r="H28" i="2"/>
  <c r="I28" i="2" s="1"/>
  <c r="F27" i="2"/>
  <c r="H27" i="2"/>
  <c r="I27" i="2" s="1"/>
  <c r="F26" i="2"/>
  <c r="H26" i="2"/>
  <c r="I26" i="2" s="1"/>
  <c r="F25" i="2"/>
  <c r="H25" i="2"/>
  <c r="I25" i="2" s="1"/>
  <c r="F24" i="2"/>
  <c r="H24" i="2"/>
  <c r="I24" i="2" s="1"/>
  <c r="F23" i="2"/>
  <c r="H23" i="2"/>
  <c r="I23" i="2" s="1"/>
  <c r="F22" i="2"/>
  <c r="H22" i="2"/>
  <c r="I22" i="2" s="1"/>
  <c r="F21" i="2"/>
  <c r="H21" i="2"/>
  <c r="I21" i="2" s="1"/>
  <c r="H20" i="2"/>
  <c r="I20" i="2" s="1"/>
  <c r="F20" i="2"/>
  <c r="F19" i="2"/>
  <c r="H19" i="2"/>
  <c r="I19" i="2" s="1"/>
  <c r="F18" i="2"/>
  <c r="H18" i="2"/>
  <c r="I18" i="2" s="1"/>
  <c r="F17" i="2"/>
  <c r="H17" i="2"/>
  <c r="I17" i="2" s="1"/>
  <c r="F16" i="2"/>
  <c r="H16" i="2"/>
  <c r="I16" i="2" s="1"/>
  <c r="F15" i="2"/>
  <c r="H15" i="2"/>
  <c r="I15" i="2" s="1"/>
  <c r="F14" i="2"/>
  <c r="H14" i="2"/>
  <c r="I14" i="2" s="1"/>
  <c r="H13" i="2"/>
  <c r="I13" i="2" s="1"/>
  <c r="F13" i="2"/>
  <c r="H12" i="2"/>
  <c r="I12" i="2" s="1"/>
  <c r="F12" i="2"/>
  <c r="F10" i="2"/>
  <c r="H10" i="2"/>
  <c r="I10" i="2" s="1"/>
  <c r="F9" i="2"/>
  <c r="H9" i="2"/>
  <c r="I9" i="2" s="1"/>
  <c r="F8" i="2"/>
  <c r="H8" i="2"/>
  <c r="I8" i="2" s="1"/>
  <c r="F7" i="2"/>
  <c r="H7" i="2"/>
  <c r="I7" i="2" s="1"/>
  <c r="F6" i="2"/>
  <c r="H6" i="2"/>
  <c r="I6" i="2" s="1"/>
  <c r="F5" i="2"/>
  <c r="H5" i="2"/>
  <c r="I5" i="2" s="1"/>
  <c r="F4" i="2"/>
  <c r="H4" i="2"/>
  <c r="I4" i="2" s="1"/>
  <c r="F3" i="2"/>
  <c r="H3" i="2"/>
  <c r="I3" i="2" s="1"/>
  <c r="F2" i="2"/>
  <c r="H2" i="2"/>
  <c r="I2" i="2" s="1"/>
  <c r="Q43" i="1"/>
  <c r="S43" i="1"/>
  <c r="T43" i="1"/>
  <c r="Q39" i="1"/>
  <c r="S39" i="1"/>
  <c r="T39" i="1"/>
  <c r="Q35" i="1"/>
  <c r="S35" i="1"/>
  <c r="T35" i="1"/>
  <c r="Q33" i="1"/>
  <c r="T33" i="1" s="1"/>
  <c r="S33" i="1"/>
  <c r="Q29" i="1"/>
  <c r="S29" i="1"/>
  <c r="T29" i="1"/>
  <c r="Q27" i="1"/>
  <c r="T27" i="1" s="1"/>
  <c r="S27" i="1"/>
  <c r="Q25" i="1"/>
  <c r="S25" i="1"/>
  <c r="T25" i="1"/>
  <c r="AA24" i="1"/>
  <c r="Y26" i="1"/>
  <c r="Y28" i="1"/>
  <c r="Y30" i="1"/>
  <c r="Y32" i="1"/>
  <c r="Y34" i="1"/>
  <c r="AA26" i="1" l="1"/>
  <c r="AA30" i="1"/>
  <c r="AB24" i="1"/>
  <c r="AA28" i="1"/>
  <c r="AA34" i="1"/>
  <c r="AA32" i="1"/>
  <c r="AB34" i="1" l="1"/>
  <c r="AB28" i="1"/>
  <c r="AB32" i="1"/>
  <c r="AB26" i="1"/>
  <c r="AB30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<sst xmlns="http://schemas.openxmlformats.org/spreadsheetml/2006/main" count="263" uniqueCount="213">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</sst>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C2E13286-8E22-4B10-85B3-F7F785827E59}"/>
    <cellStyle name="Hyperlink" xfId="2" builtinId="8"/>
    <cellStyle name="Normal" xfId="0" builtinId="0"/>
    <cellStyle name="Normal 3" xfId="3" xr:uid="{F1579AA3-F976-4396-9D79-B9E268175082}"/>
  </cellStyles>
  <dxfs count="39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23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23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4d777339ff86d9527c5b8814868270336d67a4e462aa9ed80b267330ddb2de05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4d777339ff86d9527c5b8814868270336d67a4e462aa9ed80b267330ddb2de05/MASTERCARD%20RATE%20FOR%20TODAY.xlsx?B2EB7E6E" TargetMode="External"/><Relationship Id="rId1" Type="http://schemas.openxmlformats.org/officeDocument/2006/relationships/externalLinkPath" Target="file:///\\B2EB7E6E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1330</v>
          </cell>
          <cell r="H7">
            <v>1370</v>
          </cell>
        </row>
        <row r="9">
          <cell r="G9">
            <v>1.1214</v>
          </cell>
        </row>
        <row r="10">
          <cell r="G10">
            <v>156.96</v>
          </cell>
        </row>
        <row r="11">
          <cell r="G11">
            <v>1.3391</v>
          </cell>
        </row>
        <row r="12">
          <cell r="G12">
            <v>0.82199999999999995</v>
          </cell>
        </row>
        <row r="13">
          <cell r="G13">
            <v>16.498999999999999</v>
          </cell>
        </row>
        <row r="14">
          <cell r="G14">
            <v>6.6645000000000003</v>
          </cell>
        </row>
        <row r="15">
          <cell r="G15">
            <v>1.401</v>
          </cell>
        </row>
        <row r="16">
          <cell r="G16">
            <v>0.70189999999999997</v>
          </cell>
        </row>
        <row r="17">
          <cell r="G17">
            <v>6.6717000000000004</v>
          </cell>
        </row>
        <row r="18">
          <cell r="G18">
            <v>6.6722000000000001</v>
          </cell>
        </row>
        <row r="19">
          <cell r="G19">
            <v>1341.4199999999998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1529.9863</v>
          </cell>
        </row>
        <row r="3">
          <cell r="A3">
            <v>328</v>
          </cell>
          <cell r="B3">
            <v>209.53559999999999</v>
          </cell>
        </row>
        <row r="4">
          <cell r="A4">
            <v>953</v>
          </cell>
          <cell r="B4">
            <v>106.66034999999999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8.0839999999999996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98.556404000000001</v>
          </cell>
        </row>
        <row r="9">
          <cell r="A9">
            <v>72</v>
          </cell>
          <cell r="B9">
            <v>13.770325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33.79</v>
          </cell>
        </row>
        <row r="12">
          <cell r="A12">
            <v>949</v>
          </cell>
          <cell r="B12">
            <v>49.8446</v>
          </cell>
        </row>
        <row r="13">
          <cell r="A13">
            <v>586</v>
          </cell>
          <cell r="B13">
            <v>277.05002000000002</v>
          </cell>
        </row>
        <row r="14">
          <cell r="A14">
            <v>702</v>
          </cell>
          <cell r="B14">
            <v>1.2789999999999999</v>
          </cell>
        </row>
        <row r="15">
          <cell r="A15">
            <v>524</v>
          </cell>
          <cell r="B15">
            <v>151.91200000000001</v>
          </cell>
        </row>
        <row r="16">
          <cell r="A16">
            <v>50</v>
          </cell>
          <cell r="B16">
            <v>123.90000999999999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11.75</v>
          </cell>
        </row>
        <row r="19">
          <cell r="A19">
            <v>971</v>
          </cell>
          <cell r="B19">
            <v>64.900000000000006</v>
          </cell>
        </row>
        <row r="20">
          <cell r="A20">
            <v>682</v>
          </cell>
          <cell r="B20">
            <v>3.7536999999999998</v>
          </cell>
        </row>
        <row r="21">
          <cell r="A21">
            <v>978</v>
          </cell>
          <cell r="B21">
            <v>0.893814</v>
          </cell>
        </row>
        <row r="22">
          <cell r="A22">
            <v>90</v>
          </cell>
          <cell r="B22">
            <v>7.7964159999999998</v>
          </cell>
        </row>
        <row r="23">
          <cell r="A23">
            <v>157</v>
          </cell>
          <cell r="B23">
            <v>6.6747480000000001</v>
          </cell>
        </row>
        <row r="24">
          <cell r="A24">
            <v>324</v>
          </cell>
          <cell r="B24">
            <v>8820.7119999999995</v>
          </cell>
        </row>
        <row r="25">
          <cell r="A25">
            <v>967</v>
          </cell>
          <cell r="B25">
            <v>20.130545000000001</v>
          </cell>
        </row>
        <row r="26">
          <cell r="A26">
            <v>882</v>
          </cell>
          <cell r="B26">
            <v>2.7034552000000001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11903.148999999999</v>
          </cell>
        </row>
        <row r="29">
          <cell r="A29">
            <v>124</v>
          </cell>
          <cell r="B29">
            <v>1.4071</v>
          </cell>
        </row>
        <row r="30">
          <cell r="A30">
            <v>996</v>
          </cell>
          <cell r="B30">
            <v>884.74963000000002</v>
          </cell>
        </row>
        <row r="31">
          <cell r="A31">
            <v>242</v>
          </cell>
          <cell r="B31">
            <v>2.2075057</v>
          </cell>
        </row>
        <row r="32">
          <cell r="A32">
            <v>934</v>
          </cell>
          <cell r="B32">
            <v>3.5049999999999999</v>
          </cell>
        </row>
        <row r="33">
          <cell r="A33">
            <v>64</v>
          </cell>
          <cell r="B33">
            <v>94.827500000000001</v>
          </cell>
        </row>
        <row r="34">
          <cell r="A34">
            <v>985</v>
          </cell>
          <cell r="B34">
            <v>3.9113000000000002</v>
          </cell>
        </row>
        <row r="35">
          <cell r="A35">
            <v>756</v>
          </cell>
          <cell r="B35">
            <v>0.82599999999999996</v>
          </cell>
        </row>
        <row r="36">
          <cell r="A36">
            <v>578</v>
          </cell>
          <cell r="B36">
            <v>9.4442000000000004</v>
          </cell>
        </row>
        <row r="37">
          <cell r="A37">
            <v>516</v>
          </cell>
          <cell r="B37">
            <v>16.5624</v>
          </cell>
        </row>
        <row r="38">
          <cell r="A38">
            <v>238</v>
          </cell>
          <cell r="B38">
            <v>0.74900699999999998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7.6544375000000002</v>
          </cell>
        </row>
        <row r="41">
          <cell r="A41">
            <v>901</v>
          </cell>
          <cell r="B41">
            <v>32.628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586.30349999999999</v>
          </cell>
        </row>
        <row r="44">
          <cell r="A44">
            <v>360</v>
          </cell>
          <cell r="B44">
            <v>18060</v>
          </cell>
        </row>
        <row r="45">
          <cell r="A45">
            <v>496</v>
          </cell>
          <cell r="B45">
            <v>3604</v>
          </cell>
        </row>
        <row r="46">
          <cell r="A46">
            <v>941</v>
          </cell>
          <cell r="B46">
            <v>104.90712000000001</v>
          </cell>
        </row>
        <row r="47">
          <cell r="A47">
            <v>434</v>
          </cell>
          <cell r="B47">
            <v>6.4135165000000001</v>
          </cell>
        </row>
        <row r="48">
          <cell r="A48">
            <v>930</v>
          </cell>
          <cell r="B48">
            <v>22.111822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94.944999999999993</v>
          </cell>
        </row>
        <row r="51">
          <cell r="A51">
            <v>981</v>
          </cell>
          <cell r="B51">
            <v>2.5670999999999999</v>
          </cell>
        </row>
        <row r="52">
          <cell r="A52">
            <v>752</v>
          </cell>
          <cell r="B52">
            <v>9.9403000000000006</v>
          </cell>
        </row>
        <row r="53">
          <cell r="A53">
            <v>116</v>
          </cell>
          <cell r="B53">
            <v>4085.1187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1.748148</v>
          </cell>
        </row>
        <row r="56">
          <cell r="A56">
            <v>174</v>
          </cell>
          <cell r="B56">
            <v>439.72766000000001</v>
          </cell>
        </row>
        <row r="57">
          <cell r="A57">
            <v>748</v>
          </cell>
          <cell r="B57">
            <v>16.5458</v>
          </cell>
        </row>
        <row r="58">
          <cell r="A58">
            <v>156</v>
          </cell>
          <cell r="B58">
            <v>6.6760999999999999</v>
          </cell>
        </row>
        <row r="59">
          <cell r="A59">
            <v>96</v>
          </cell>
          <cell r="B59">
            <v>1.2789999999999999</v>
          </cell>
        </row>
        <row r="60">
          <cell r="A60">
            <v>788</v>
          </cell>
          <cell r="B60">
            <v>2.9809999999999999</v>
          </cell>
        </row>
        <row r="61">
          <cell r="A61">
            <v>608</v>
          </cell>
          <cell r="B61">
            <v>63.591999999999999</v>
          </cell>
        </row>
        <row r="62">
          <cell r="A62">
            <v>430</v>
          </cell>
          <cell r="B62">
            <v>170.75575000000001</v>
          </cell>
        </row>
        <row r="63">
          <cell r="A63">
            <v>548</v>
          </cell>
          <cell r="B63">
            <v>117.23801</v>
          </cell>
        </row>
        <row r="64">
          <cell r="A64">
            <v>826</v>
          </cell>
          <cell r="B64">
            <v>0.74900699999999998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121.24</v>
          </cell>
        </row>
        <row r="67">
          <cell r="A67">
            <v>208</v>
          </cell>
          <cell r="B67">
            <v>6.6817000000000002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134.98074</v>
          </cell>
        </row>
        <row r="70">
          <cell r="A70">
            <v>933</v>
          </cell>
          <cell r="B70">
            <v>2.9542999999999999</v>
          </cell>
        </row>
        <row r="71">
          <cell r="A71">
            <v>292</v>
          </cell>
          <cell r="B71">
            <v>0.74900699999999998</v>
          </cell>
        </row>
        <row r="72">
          <cell r="A72">
            <v>704</v>
          </cell>
          <cell r="B72">
            <v>25879</v>
          </cell>
        </row>
        <row r="73">
          <cell r="A73">
            <v>426</v>
          </cell>
          <cell r="B73">
            <v>16.5458</v>
          </cell>
        </row>
        <row r="74">
          <cell r="A74">
            <v>230</v>
          </cell>
          <cell r="B74">
            <v>162.15548999999999</v>
          </cell>
        </row>
        <row r="75">
          <cell r="A75">
            <v>392</v>
          </cell>
          <cell r="B75">
            <v>158.37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328.03998000000001</v>
          </cell>
        </row>
        <row r="78">
          <cell r="A78">
            <v>973</v>
          </cell>
          <cell r="B78">
            <v>920.89557000000002</v>
          </cell>
        </row>
        <row r="79">
          <cell r="A79">
            <v>170</v>
          </cell>
          <cell r="B79">
            <v>3191.47</v>
          </cell>
        </row>
        <row r="80">
          <cell r="A80">
            <v>188</v>
          </cell>
          <cell r="B80">
            <v>459.12772000000001</v>
          </cell>
        </row>
        <row r="81">
          <cell r="A81">
            <v>152</v>
          </cell>
          <cell r="B81">
            <v>989.72</v>
          </cell>
        </row>
        <row r="82">
          <cell r="A82">
            <v>8</v>
          </cell>
          <cell r="B82">
            <v>81.08</v>
          </cell>
        </row>
        <row r="83">
          <cell r="A83">
            <v>270</v>
          </cell>
          <cell r="B83">
            <v>72.16</v>
          </cell>
        </row>
        <row r="84">
          <cell r="A84">
            <v>929</v>
          </cell>
          <cell r="B84">
            <v>40.013930000000002</v>
          </cell>
        </row>
        <row r="85">
          <cell r="A85">
            <v>566</v>
          </cell>
          <cell r="B85">
            <v>1341.42</v>
          </cell>
        </row>
        <row r="86">
          <cell r="A86">
            <v>404</v>
          </cell>
          <cell r="B86">
            <v>129.76485</v>
          </cell>
        </row>
        <row r="87">
          <cell r="A87">
            <v>108</v>
          </cell>
          <cell r="B87">
            <v>3003.9895000000001</v>
          </cell>
        </row>
        <row r="88">
          <cell r="A88">
            <v>388</v>
          </cell>
          <cell r="B88">
            <v>158.77779000000001</v>
          </cell>
        </row>
        <row r="89">
          <cell r="A89">
            <v>504</v>
          </cell>
          <cell r="B89">
            <v>9.8186</v>
          </cell>
        </row>
        <row r="90">
          <cell r="A90">
            <v>784</v>
          </cell>
          <cell r="B90">
            <v>3.6735000000000002</v>
          </cell>
        </row>
        <row r="91">
          <cell r="A91">
            <v>604</v>
          </cell>
          <cell r="B91">
            <v>3.452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4605.1790000000001</v>
          </cell>
        </row>
        <row r="95">
          <cell r="A95">
            <v>484</v>
          </cell>
          <cell r="B95">
            <v>18.642499999999998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45.051003000000001</v>
          </cell>
        </row>
        <row r="99">
          <cell r="A99">
            <v>800</v>
          </cell>
          <cell r="B99">
            <v>4310</v>
          </cell>
        </row>
        <row r="100">
          <cell r="A100">
            <v>818</v>
          </cell>
          <cell r="B100">
            <v>55.369995000000003</v>
          </cell>
        </row>
        <row r="101">
          <cell r="A101">
            <v>936</v>
          </cell>
          <cell r="B101">
            <v>11.61</v>
          </cell>
        </row>
        <row r="102">
          <cell r="A102">
            <v>344</v>
          </cell>
          <cell r="B102">
            <v>7.8484999999999996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54.962499999999999</v>
          </cell>
        </row>
        <row r="105">
          <cell r="A105">
            <v>400</v>
          </cell>
          <cell r="B105">
            <v>0.70999259999999997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22.801102</v>
          </cell>
        </row>
        <row r="108">
          <cell r="A108">
            <v>418</v>
          </cell>
          <cell r="B108">
            <v>22611</v>
          </cell>
        </row>
        <row r="109">
          <cell r="A109">
            <v>858</v>
          </cell>
          <cell r="B109">
            <v>40.14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2318.7604999999999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6.7640000000000002</v>
          </cell>
        </row>
        <row r="114">
          <cell r="A114">
            <v>600</v>
          </cell>
          <cell r="B114">
            <v>5810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4.1020000000000003</v>
          </cell>
        </row>
        <row r="117">
          <cell r="A117">
            <v>144</v>
          </cell>
          <cell r="B117">
            <v>332.4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36.64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47.982999999999997</v>
          </cell>
        </row>
        <row r="122">
          <cell r="A122">
            <v>498</v>
          </cell>
          <cell r="B122">
            <v>17.928640000000001</v>
          </cell>
        </row>
        <row r="123">
          <cell r="A123">
            <v>776</v>
          </cell>
          <cell r="B123">
            <v>2.3355632000000002</v>
          </cell>
        </row>
        <row r="124">
          <cell r="A124">
            <v>943</v>
          </cell>
          <cell r="B124">
            <v>63.968052</v>
          </cell>
        </row>
        <row r="125">
          <cell r="A125">
            <v>598</v>
          </cell>
          <cell r="B125">
            <v>4.4722720000000002</v>
          </cell>
        </row>
        <row r="126">
          <cell r="A126">
            <v>654</v>
          </cell>
          <cell r="B126">
            <v>0.74900699999999998</v>
          </cell>
        </row>
        <row r="127">
          <cell r="A127">
            <v>340</v>
          </cell>
          <cell r="B127">
            <v>26.882452000000001</v>
          </cell>
        </row>
        <row r="128">
          <cell r="A128">
            <v>643</v>
          </cell>
          <cell r="B128">
            <v>81.986900000000006</v>
          </cell>
        </row>
        <row r="129">
          <cell r="A129">
            <v>414</v>
          </cell>
          <cell r="B129">
            <v>0.30804999999999999</v>
          </cell>
        </row>
        <row r="130">
          <cell r="A130">
            <v>51</v>
          </cell>
          <cell r="B130">
            <v>360.87049999999999</v>
          </cell>
        </row>
        <row r="131">
          <cell r="A131">
            <v>972</v>
          </cell>
          <cell r="B131">
            <v>9.2134</v>
          </cell>
        </row>
        <row r="132">
          <cell r="A132">
            <v>398</v>
          </cell>
          <cell r="B132">
            <v>449.86</v>
          </cell>
        </row>
        <row r="133">
          <cell r="A133">
            <v>928</v>
          </cell>
          <cell r="B133">
            <v>884.74963000000002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6.6523045999999999</v>
          </cell>
        </row>
        <row r="136">
          <cell r="A136">
            <v>554</v>
          </cell>
          <cell r="B136">
            <v>1.764913</v>
          </cell>
        </row>
        <row r="137">
          <cell r="A137">
            <v>950</v>
          </cell>
          <cell r="B137">
            <v>585.74</v>
          </cell>
        </row>
        <row r="138">
          <cell r="A138">
            <v>968</v>
          </cell>
          <cell r="B138">
            <v>37.709739999999996</v>
          </cell>
        </row>
        <row r="139">
          <cell r="A139">
            <v>214</v>
          </cell>
          <cell r="B139">
            <v>60.981197000000002</v>
          </cell>
        </row>
        <row r="140">
          <cell r="A140">
            <v>376</v>
          </cell>
          <cell r="B140">
            <v>3.1190000000000002</v>
          </cell>
        </row>
        <row r="141">
          <cell r="A141">
            <v>36</v>
          </cell>
          <cell r="B141">
            <v>1.4302049999999999</v>
          </cell>
        </row>
        <row r="142">
          <cell r="A142">
            <v>710</v>
          </cell>
          <cell r="B142">
            <v>16.5624</v>
          </cell>
        </row>
        <row r="143">
          <cell r="A143">
            <v>203</v>
          </cell>
          <cell r="B143">
            <v>21.702999999999999</v>
          </cell>
        </row>
        <row r="144">
          <cell r="A144">
            <v>728</v>
          </cell>
          <cell r="B144">
            <v>5753.2397000000001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4.7843</v>
          </cell>
        </row>
        <row r="148">
          <cell r="A148">
            <v>410</v>
          </cell>
          <cell r="B148">
            <v>1322.3598999999999</v>
          </cell>
        </row>
        <row r="149">
          <cell r="A149">
            <v>706</v>
          </cell>
          <cell r="B149">
            <v>572.47155999999995</v>
          </cell>
        </row>
        <row r="150">
          <cell r="A150">
            <v>690</v>
          </cell>
          <cell r="B150">
            <v>14.520498999999999</v>
          </cell>
        </row>
        <row r="151">
          <cell r="A151">
            <v>986</v>
          </cell>
          <cell r="B151">
            <v>5.0591999999999997</v>
          </cell>
        </row>
        <row r="152">
          <cell r="A152">
            <v>3</v>
          </cell>
          <cell r="B152">
            <v>1449.442</v>
          </cell>
        </row>
        <row r="153">
          <cell r="A153">
            <v>924</v>
          </cell>
          <cell r="B153">
            <v>27.934100000000001</v>
          </cell>
        </row>
        <row r="154">
          <cell r="A154">
            <v>646</v>
          </cell>
          <cell r="B154">
            <v>1483</v>
          </cell>
        </row>
        <row r="155">
          <cell r="A155">
            <v>417</v>
          </cell>
          <cell r="B155">
            <v>87.449104000000005</v>
          </cell>
        </row>
        <row r="156">
          <cell r="A156">
            <v>332</v>
          </cell>
          <cell r="B156">
            <v>131.56610000000001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007CF-E34D-4B5F-9909-A7ABF9CA01C9}">
  <dimension ref="A1:AI93"/>
  <sheetViews>
    <sheetView tabSelected="1" topLeftCell="A2" workbookViewId="0">
      <selection activeCell="D10" sqref="D10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46318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1330</v>
      </c>
      <c r="C23" s="8">
        <f>[1]POPULATE!H7</f>
        <v>1370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1370</v>
      </c>
      <c r="Z24" s="19"/>
      <c r="AA24" s="50">
        <f>Y24</f>
        <v>1370</v>
      </c>
      <c r="AB24" s="49">
        <f>AA24</f>
        <v>1370</v>
      </c>
      <c r="AD24" s="4" t="s">
        <v>23</v>
      </c>
    </row>
    <row r="25" spans="1:35" ht="14" x14ac:dyDescent="0.3">
      <c r="A25" s="2" t="s">
        <v>24</v>
      </c>
      <c r="B25" s="8">
        <f>B23*(J25-0.0075)</f>
        <v>1468.1869999999999</v>
      </c>
      <c r="C25" s="8">
        <f>+C23*(K25-0.0055)</f>
        <v>1542.4829999999999</v>
      </c>
      <c r="D25" s="8"/>
      <c r="E25" s="8"/>
      <c r="F25" s="51" t="s">
        <v>25</v>
      </c>
      <c r="G25" s="52">
        <f>[1]POPULATE!G9</f>
        <v>1.1214</v>
      </c>
      <c r="H25" s="53">
        <f>+G25+0.03</f>
        <v>1.1514</v>
      </c>
      <c r="I25" s="53"/>
      <c r="J25" s="45">
        <f>+(G25-($J$17/10000))+0</f>
        <v>1.1113999999999999</v>
      </c>
      <c r="K25" s="45">
        <f>+(G25+($K$17/10000))+0</f>
        <v>1.1314</v>
      </c>
      <c r="L25" s="8" t="s">
        <v>26</v>
      </c>
      <c r="M25" s="54"/>
      <c r="N25" s="48"/>
      <c r="O25" s="51" t="s">
        <v>25</v>
      </c>
      <c r="P25" s="52">
        <f>G25</f>
        <v>1.1214</v>
      </c>
      <c r="Q25" s="53">
        <f>+P25+0.03</f>
        <v>1.1514</v>
      </c>
      <c r="R25" s="53"/>
      <c r="S25" s="45">
        <f>+(P25-($S$17/10000))+0</f>
        <v>1.1064000000000001</v>
      </c>
      <c r="T25" s="45">
        <f>+(P25+($T$17/10000))+0</f>
        <v>1.1363999999999999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1.1274</v>
      </c>
      <c r="Y26" s="49">
        <f>$Y$24*X26</f>
        <v>1544.538</v>
      </c>
      <c r="Z26" s="19"/>
      <c r="AA26" s="56">
        <f>$AA$24*X26</f>
        <v>1544.538</v>
      </c>
      <c r="AB26" s="56">
        <f>$AB$24*X26</f>
        <v>1544.538</v>
      </c>
      <c r="AD26" s="4" t="s">
        <v>23</v>
      </c>
    </row>
    <row r="27" spans="1:35" ht="14" x14ac:dyDescent="0.3">
      <c r="A27" s="2" t="s">
        <v>28</v>
      </c>
      <c r="B27" s="8">
        <f>+B23/K27</f>
        <v>8.3668847508807236</v>
      </c>
      <c r="C27" s="8">
        <f>+C23/J27</f>
        <v>8.7843036676070785</v>
      </c>
      <c r="D27" s="23"/>
      <c r="E27" s="59"/>
      <c r="F27" s="51" t="s">
        <v>29</v>
      </c>
      <c r="G27" s="52">
        <f>[1]POPULATE!G10</f>
        <v>156.96</v>
      </c>
      <c r="H27" s="53">
        <f>+G27+1</f>
        <v>157.96</v>
      </c>
      <c r="I27" s="17"/>
      <c r="J27" s="8">
        <f>+(G27-($J$17/100))+0</f>
        <v>155.96</v>
      </c>
      <c r="K27" s="8">
        <f>+(H27+($K$17/100))-0</f>
        <v>158.96</v>
      </c>
      <c r="L27" s="16" t="s">
        <v>30</v>
      </c>
      <c r="M27" s="16"/>
      <c r="O27" s="51" t="s">
        <v>29</v>
      </c>
      <c r="P27" s="52">
        <f t="shared" ref="P27:P43" si="0">G27</f>
        <v>156.96</v>
      </c>
      <c r="Q27" s="53">
        <f>+P27+1</f>
        <v>157.96</v>
      </c>
      <c r="R27" s="17"/>
      <c r="S27" s="8">
        <f>+(P27-($S$17/100))+0</f>
        <v>155.46</v>
      </c>
      <c r="T27" s="8">
        <f>+(Q27+($T$17/100))-0</f>
        <v>159.46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1.3451</v>
      </c>
      <c r="Y28" s="49">
        <f>$Y$24*X28</f>
        <v>1842.787</v>
      </c>
      <c r="Z28" s="19"/>
      <c r="AA28" s="56">
        <f>$AA$24*X28</f>
        <v>1842.787</v>
      </c>
      <c r="AB28" s="56">
        <f>$AB$24*X28</f>
        <v>1842.787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1757.7279999999998</v>
      </c>
      <c r="C29" s="16">
        <f>+C23*(K29-0.0055)</f>
        <v>1840.732</v>
      </c>
      <c r="D29" s="16"/>
      <c r="E29" s="8"/>
      <c r="F29" s="41" t="s">
        <v>32</v>
      </c>
      <c r="G29" s="52">
        <f>[1]POPULATE!G11</f>
        <v>1.3391</v>
      </c>
      <c r="H29" s="53">
        <f>+G29+0.03</f>
        <v>1.3691</v>
      </c>
      <c r="I29" s="53"/>
      <c r="J29" s="45">
        <f>+(G29-($J$17/10000))+0</f>
        <v>1.3290999999999999</v>
      </c>
      <c r="K29" s="45">
        <f>+(G29+($K$17/10000))-0</f>
        <v>1.3491</v>
      </c>
      <c r="L29" s="16" t="s">
        <v>33</v>
      </c>
      <c r="M29" s="16"/>
      <c r="N29" s="48"/>
      <c r="O29" s="41" t="s">
        <v>32</v>
      </c>
      <c r="P29" s="52">
        <f t="shared" si="0"/>
        <v>1.3391</v>
      </c>
      <c r="Q29" s="53">
        <f>+P29+0.03</f>
        <v>1.3691</v>
      </c>
      <c r="R29" s="53"/>
      <c r="S29" s="45">
        <f>+(P29-($S$17/10000))+0</f>
        <v>1.3241000000000001</v>
      </c>
      <c r="T29" s="45">
        <f>+(P29+($T$17/10000))-0</f>
        <v>1.3540999999999999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0.81599999999999995</v>
      </c>
      <c r="Y30" s="49">
        <f>$Y$24/X30</f>
        <v>1678.9215686274511</v>
      </c>
      <c r="Z30" s="19"/>
      <c r="AA30" s="56">
        <f>$AA$24/X30</f>
        <v>1678.9215686274511</v>
      </c>
      <c r="AB30" s="56">
        <f>$AB$24/X30</f>
        <v>1678.9215686274511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1598.5576923076924</v>
      </c>
      <c r="C31" s="16">
        <f>+C23/J31</f>
        <v>1687.192118226601</v>
      </c>
      <c r="D31" s="16"/>
      <c r="E31" s="8"/>
      <c r="F31" s="41" t="s">
        <v>35</v>
      </c>
      <c r="G31" s="52">
        <f>[1]POPULATE!G12</f>
        <v>0.82199999999999995</v>
      </c>
      <c r="H31" s="53">
        <f>+G31+0.04</f>
        <v>0.86199999999999999</v>
      </c>
      <c r="I31" s="53"/>
      <c r="J31" s="45">
        <f>+(G31-($J$17/10000))+0</f>
        <v>0.81199999999999994</v>
      </c>
      <c r="K31" s="45">
        <f>+(G31+($K$17/10000))-0</f>
        <v>0.83199999999999996</v>
      </c>
      <c r="L31" s="16" t="s">
        <v>36</v>
      </c>
      <c r="M31" s="16"/>
      <c r="N31" s="48"/>
      <c r="O31" s="41" t="s">
        <v>35</v>
      </c>
      <c r="P31" s="52">
        <f t="shared" si="0"/>
        <v>0.82199999999999995</v>
      </c>
      <c r="Q31" s="53">
        <f>+P31+0.04</f>
        <v>0.86199999999999999</v>
      </c>
      <c r="R31" s="53"/>
      <c r="S31" s="45">
        <f>+(P31-($S$17/10000))+0</f>
        <v>0.80699999999999994</v>
      </c>
      <c r="T31" s="45">
        <f>+(P31+($T$17/10000))-0</f>
        <v>0.83699999999999997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16.428999999999998</v>
      </c>
      <c r="Y32" s="49">
        <f>$Y$24/X32</f>
        <v>83.38912897924402</v>
      </c>
      <c r="Z32" s="19"/>
      <c r="AA32" s="56">
        <f>$AA$24/X32</f>
        <v>83.38912897924402</v>
      </c>
      <c r="AB32" s="56">
        <f>$AB$24/X32</f>
        <v>83.38912897924402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80.125308753539372</v>
      </c>
      <c r="C33" s="16">
        <f>+C23/J33</f>
        <v>83.516215557181198</v>
      </c>
      <c r="D33" s="16"/>
      <c r="E33" s="8"/>
      <c r="F33" s="66" t="s">
        <v>38</v>
      </c>
      <c r="G33" s="52">
        <f>[1]POPULATE!G13</f>
        <v>16.498999999999999</v>
      </c>
      <c r="H33" s="53">
        <f>+G33+0.04</f>
        <v>16.538999999999998</v>
      </c>
      <c r="I33" s="67"/>
      <c r="J33" s="45">
        <f>+(G33-($J$17/10000))-0.085</f>
        <v>16.403999999999996</v>
      </c>
      <c r="K33" s="45">
        <f>+(H33+($K$17/10000))+0.05</f>
        <v>16.599</v>
      </c>
      <c r="L33" s="41" t="s">
        <v>39</v>
      </c>
      <c r="M33" s="41"/>
      <c r="N33" s="48"/>
      <c r="O33" s="66" t="s">
        <v>38</v>
      </c>
      <c r="P33" s="52">
        <f t="shared" si="0"/>
        <v>16.498999999999999</v>
      </c>
      <c r="Q33" s="53">
        <f>+P33+0.04</f>
        <v>16.538999999999998</v>
      </c>
      <c r="R33" s="67"/>
      <c r="S33" s="45">
        <f>+(P33-($S$17/10000))-0.085</f>
        <v>16.398999999999997</v>
      </c>
      <c r="T33" s="45">
        <f>+(Q33+($T$17/10000))+0.05</f>
        <v>16.603999999999999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1.395</v>
      </c>
      <c r="Y34" s="49">
        <f>$Y$24/X34</f>
        <v>982.07885304659499</v>
      </c>
      <c r="Z34" s="19"/>
      <c r="AA34" s="56">
        <f>$AA$24/X34</f>
        <v>982.07885304659499</v>
      </c>
      <c r="AB34" s="56">
        <f>$AB$24/X34</f>
        <v>982.07885304659499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199.26586261143157</v>
      </c>
      <c r="C35" s="16">
        <f>+C23/J35</f>
        <v>205.87572319483056</v>
      </c>
      <c r="D35" s="16"/>
      <c r="E35" s="8"/>
      <c r="F35" s="66" t="s">
        <v>42</v>
      </c>
      <c r="G35" s="52">
        <f>[1]POPULATE!G14</f>
        <v>6.6645000000000003</v>
      </c>
      <c r="H35" s="53">
        <f>+G35+0.04</f>
        <v>6.7045000000000003</v>
      </c>
      <c r="I35" s="67"/>
      <c r="J35" s="45">
        <f>+(G35-($J$17/10000))-0</f>
        <v>6.6545000000000005</v>
      </c>
      <c r="K35" s="45">
        <f>+(G35+($K$17/10000))-0</f>
        <v>6.6745000000000001</v>
      </c>
      <c r="L35" s="16" t="s">
        <v>43</v>
      </c>
      <c r="M35" s="16"/>
      <c r="N35" s="48"/>
      <c r="O35" s="66" t="s">
        <v>42</v>
      </c>
      <c r="P35" s="52">
        <f t="shared" si="0"/>
        <v>6.6645000000000003</v>
      </c>
      <c r="Q35" s="53">
        <f>+P35+0.04</f>
        <v>6.7045000000000003</v>
      </c>
      <c r="R35" s="67"/>
      <c r="S35" s="45">
        <f>+(P35-($S$17/10000))-0</f>
        <v>6.6495000000000006</v>
      </c>
      <c r="T35" s="45">
        <f>+(P35+($T$17/10000))-0</f>
        <v>6.6795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942.59390503189229</v>
      </c>
      <c r="C37" s="16">
        <f>+C23/J37</f>
        <v>984.9029475197699</v>
      </c>
      <c r="D37" s="16"/>
      <c r="E37" s="8"/>
      <c r="F37" s="66" t="s">
        <v>44</v>
      </c>
      <c r="G37" s="52">
        <f>[1]POPULATE!G15</f>
        <v>1.401</v>
      </c>
      <c r="H37" s="53">
        <f>+G37+0.04</f>
        <v>1.4410000000000001</v>
      </c>
      <c r="I37" s="69"/>
      <c r="J37" s="45">
        <f>+(G37-($J$17/10000))-0</f>
        <v>1.391</v>
      </c>
      <c r="K37" s="45">
        <f>+(G37+($K$17/10000))-0</f>
        <v>1.411</v>
      </c>
      <c r="L37" s="16" t="s">
        <v>45</v>
      </c>
      <c r="M37" s="16"/>
      <c r="N37" s="48"/>
      <c r="O37" s="66" t="s">
        <v>44</v>
      </c>
      <c r="P37" s="52">
        <f t="shared" si="0"/>
        <v>1.401</v>
      </c>
      <c r="Q37" s="53">
        <f>+P37+0.04</f>
        <v>1.4410000000000001</v>
      </c>
      <c r="R37" s="69"/>
      <c r="S37" s="45">
        <f>+(P37-($S$17/10000))-0</f>
        <v>1.3860000000000001</v>
      </c>
      <c r="T37" s="45">
        <f>+(P37+($T$17/10000))-0</f>
        <v>1.4159999999999999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920.22699999999998</v>
      </c>
      <c r="C39" s="8">
        <f>+C23*K39</f>
        <v>975.303</v>
      </c>
      <c r="D39" s="8"/>
      <c r="E39" s="8"/>
      <c r="F39" s="66" t="s">
        <v>47</v>
      </c>
      <c r="G39" s="52">
        <f>[1]POPULATE!G16</f>
        <v>0.70189999999999997</v>
      </c>
      <c r="H39" s="53">
        <f>+G39+0.04</f>
        <v>0.7419</v>
      </c>
      <c r="I39" s="67"/>
      <c r="J39" s="45">
        <f>+(G39-($J$17/10000))+0</f>
        <v>0.69189999999999996</v>
      </c>
      <c r="K39" s="45">
        <f>+(G39+($K$17/10000))-0</f>
        <v>0.71189999999999998</v>
      </c>
      <c r="L39" s="8" t="s">
        <v>48</v>
      </c>
      <c r="M39" s="8"/>
      <c r="N39" s="48"/>
      <c r="O39" s="66" t="s">
        <v>47</v>
      </c>
      <c r="P39" s="52">
        <f t="shared" si="0"/>
        <v>0.70189999999999997</v>
      </c>
      <c r="Q39" s="53">
        <f>+P39+0.04</f>
        <v>0.7419</v>
      </c>
      <c r="R39" s="67"/>
      <c r="S39" s="45">
        <f>+(P39-($S$17/10000))+0</f>
        <v>0.68689999999999996</v>
      </c>
      <c r="T39" s="45">
        <f>+(P39+($T$17/10000))-0</f>
        <v>0.71689999999999998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199.05113968002155</v>
      </c>
      <c r="C41" s="8">
        <f>+C23/J41</f>
        <v>205.65321164267377</v>
      </c>
      <c r="D41" s="8"/>
      <c r="E41" s="8"/>
      <c r="F41" s="66" t="s">
        <v>50</v>
      </c>
      <c r="G41" s="52">
        <f>[1]POPULATE!G17</f>
        <v>6.6717000000000004</v>
      </c>
      <c r="H41" s="53">
        <f>+G41+0.04</f>
        <v>6.7117000000000004</v>
      </c>
      <c r="I41" s="67"/>
      <c r="J41" s="23">
        <f>+(G41-($J$17/10000))+0</f>
        <v>6.6617000000000006</v>
      </c>
      <c r="K41" s="23">
        <f>+(G41+($K$17/10000))-0</f>
        <v>6.6817000000000002</v>
      </c>
      <c r="L41" s="8" t="s">
        <v>51</v>
      </c>
      <c r="M41" s="8"/>
      <c r="N41" s="48"/>
      <c r="O41" s="66" t="s">
        <v>50</v>
      </c>
      <c r="P41" s="52">
        <f t="shared" si="0"/>
        <v>6.6717000000000004</v>
      </c>
      <c r="Q41" s="53">
        <f>+P41+0.04</f>
        <v>6.7117000000000004</v>
      </c>
      <c r="R41" s="67"/>
      <c r="S41" s="23">
        <f>+(P41-($S$17/10000))+0</f>
        <v>6.6567000000000007</v>
      </c>
      <c r="T41" s="23">
        <f>+(P41+($T$17/10000))-0</f>
        <v>6.6867000000000001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199.03624554787345</v>
      </c>
      <c r="C43" s="8">
        <f>+C23/J43</f>
        <v>205.63777731079821</v>
      </c>
      <c r="D43" s="35"/>
      <c r="E43" s="8"/>
      <c r="F43" s="8" t="s">
        <v>53</v>
      </c>
      <c r="G43" s="52">
        <f>[1]POPULATE!G18</f>
        <v>6.6722000000000001</v>
      </c>
      <c r="H43" s="53">
        <f>+G43+0.04</f>
        <v>6.7122000000000002</v>
      </c>
      <c r="I43" s="16"/>
      <c r="J43" s="23">
        <f>+(G43-($J$17/10000))+0</f>
        <v>6.6622000000000003</v>
      </c>
      <c r="K43" s="23">
        <f>+(G43+($K$17/10000))-0</f>
        <v>6.6821999999999999</v>
      </c>
      <c r="L43" s="76"/>
      <c r="M43" s="76"/>
      <c r="N43" s="48"/>
      <c r="O43" s="8" t="s">
        <v>53</v>
      </c>
      <c r="P43" s="52">
        <f t="shared" si="0"/>
        <v>6.6722000000000001</v>
      </c>
      <c r="Q43" s="53">
        <f>+P43+0.04</f>
        <v>6.7122000000000002</v>
      </c>
      <c r="R43" s="16"/>
      <c r="S43" s="23">
        <f>+(P43-($S$17/10000))+0</f>
        <v>6.6572000000000005</v>
      </c>
      <c r="T43" s="23">
        <f>+(P43+($T$17/10000))-0</f>
        <v>6.6871999999999998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1341.4199999999998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8" priority="3" operator="notBetween">
      <formula>$K$56*0.98</formula>
      <formula>$K$56*1.02</formula>
    </cfRule>
  </conditionalFormatting>
  <conditionalFormatting sqref="C1:D1">
    <cfRule type="iconSet" priority="38">
      <iconSet iconSet="3Signs">
        <cfvo type="percent" val="0"/>
        <cfvo type="percent" val="33"/>
        <cfvo type="percent" val="67"/>
      </iconSet>
    </cfRule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2" operator="lessThan">
      <formula>0.6</formula>
    </cfRule>
    <cfRule type="cellIs" dxfId="36" priority="23" operator="greaterThan">
      <formula>0.7</formula>
    </cfRule>
  </conditionalFormatting>
  <conditionalFormatting sqref="G41">
    <cfRule type="cellIs" dxfId="34" priority="20" operator="lessThan">
      <formula>6.5</formula>
    </cfRule>
    <cfRule type="cellIs" dxfId="35" priority="21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6" operator="lessThan">
      <formula>1</formula>
    </cfRule>
    <cfRule type="cellIs" dxfId="30" priority="37" operator="greaterThan">
      <formula>1.2</formula>
    </cfRule>
  </conditionalFormatting>
  <conditionalFormatting sqref="J27">
    <cfRule type="cellIs" dxfId="29" priority="35" operator="lessThan">
      <formula>140</formula>
    </cfRule>
  </conditionalFormatting>
  <conditionalFormatting sqref="J29">
    <cfRule type="cellIs" dxfId="28" priority="33" operator="lessThan">
      <formula>1.05</formula>
    </cfRule>
    <cfRule type="cellIs" dxfId="27" priority="34" operator="greaterThan">
      <formula>1.4</formula>
    </cfRule>
  </conditionalFormatting>
  <conditionalFormatting sqref="J31">
    <cfRule type="cellIs" dxfId="26" priority="31" operator="lessThan">
      <formula>0.7</formula>
    </cfRule>
    <cfRule type="cellIs" dxfId="25" priority="32" operator="greaterThan">
      <formula>1</formula>
    </cfRule>
  </conditionalFormatting>
  <conditionalFormatting sqref="J33">
    <cfRule type="cellIs" dxfId="24" priority="29" operator="lessThan">
      <formula>15</formula>
    </cfRule>
    <cfRule type="cellIs" dxfId="23" priority="30" operator="greaterThan">
      <formula>19</formula>
    </cfRule>
  </conditionalFormatting>
  <conditionalFormatting sqref="J35">
    <cfRule type="cellIs" dxfId="22" priority="27" operator="lessThan">
      <formula>6</formula>
    </cfRule>
    <cfRule type="cellIs" dxfId="21" priority="28" operator="greaterThan">
      <formula>7.5</formula>
    </cfRule>
  </conditionalFormatting>
  <conditionalFormatting sqref="J37">
    <cfRule type="cellIs" dxfId="20" priority="25" operator="lessThan">
      <formula>1.1</formula>
    </cfRule>
    <cfRule type="cellIs" dxfId="19" priority="26" operator="greaterThan">
      <formula>1.5</formula>
    </cfRule>
  </conditionalFormatting>
  <conditionalFormatting sqref="J39">
    <cfRule type="cellIs" dxfId="18" priority="24" operator="greaterThan">
      <formula>0.72</formula>
    </cfRule>
  </conditionalFormatting>
  <conditionalFormatting sqref="P44">
    <cfRule type="cellIs" dxfId="17" priority="4" operator="lessThan">
      <formula>0.82</formula>
    </cfRule>
    <cfRule type="cellIs" dxfId="16" priority="5" operator="greaterThan">
      <formula>0.88</formula>
    </cfRule>
  </conditionalFormatting>
  <conditionalFormatting sqref="S25">
    <cfRule type="cellIs" dxfId="15" priority="18" operator="lessThan">
      <formula>0.9</formula>
    </cfRule>
    <cfRule type="cellIs" dxfId="14" priority="19" operator="greaterThan">
      <formula>1.2</formula>
    </cfRule>
  </conditionalFormatting>
  <conditionalFormatting sqref="S27">
    <cfRule type="cellIs" dxfId="13" priority="16" operator="lessThan">
      <formula>145</formula>
    </cfRule>
    <cfRule type="cellIs" dxfId="12" priority="17" operator="greaterThan">
      <formula>165</formula>
    </cfRule>
  </conditionalFormatting>
  <conditionalFormatting sqref="S29">
    <cfRule type="cellIs" dxfId="11" priority="14" operator="lessThan">
      <formula>1.05</formula>
    </cfRule>
    <cfRule type="cellIs" dxfId="10" priority="15" operator="greaterThan">
      <formula>1.4</formula>
    </cfRule>
  </conditionalFormatting>
  <conditionalFormatting sqref="S31">
    <cfRule type="cellIs" dxfId="9" priority="12" operator="lessThan">
      <formula>0.71</formula>
    </cfRule>
    <cfRule type="cellIs" dxfId="8" priority="13" operator="greaterThan">
      <formula>0.9</formula>
    </cfRule>
  </conditionalFormatting>
  <conditionalFormatting sqref="S33">
    <cfRule type="cellIs" dxfId="7" priority="10" operator="lessThan">
      <formula>15</formula>
    </cfRule>
    <cfRule type="cellIs" dxfId="6" priority="11" operator="greaterThan">
      <formula>19</formula>
    </cfRule>
  </conditionalFormatting>
  <conditionalFormatting sqref="S35">
    <cfRule type="cellIs" dxfId="5" priority="8" operator="lessThan">
      <formula>6</formula>
    </cfRule>
    <cfRule type="cellIs" dxfId="4" priority="9" operator="greaterThan">
      <formula>7.5</formula>
    </cfRule>
  </conditionalFormatting>
  <conditionalFormatting sqref="S37">
    <cfRule type="cellIs" dxfId="3" priority="6" operator="lessThan">
      <formula>1.1</formula>
    </cfRule>
    <cfRule type="cellIs" dxfId="2" priority="7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72BE-9CEF-49AC-B444-358E249B3275}">
  <dimension ref="A1:U160"/>
  <sheetViews>
    <sheetView topLeftCell="B1" workbookViewId="0">
      <selection sqref="A1:XFD1048576"/>
    </sheetView>
  </sheetViews>
  <sheetFormatPr defaultColWidth="9" defaultRowHeight="12.5" x14ac:dyDescent="0.25"/>
  <cols>
    <col min="1" max="1" width="6.90625" style="114" hidden="1" customWidth="1"/>
    <col min="2" max="2" width="68.54296875" style="114" customWidth="1"/>
    <col min="3" max="3" width="13.81640625" style="114" hidden="1" customWidth="1"/>
    <col min="4" max="4" width="14.36328125" style="114" hidden="1" customWidth="1"/>
    <col min="5" max="5" width="24.0898437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26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1370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0.30804999999999999</v>
      </c>
      <c r="D2" s="115">
        <f t="shared" ref="D2:D4" si="0">C2*0.01</f>
        <v>3.0804999999999999E-3</v>
      </c>
      <c r="E2" s="116">
        <f>C2-D2</f>
        <v>0.3049695</v>
      </c>
      <c r="F2" s="117">
        <f>E2</f>
        <v>0.3049695</v>
      </c>
      <c r="G2" s="112"/>
      <c r="H2" s="118">
        <f>(1/E2)-(1/C2)</f>
        <v>3.2790164262327615E-2</v>
      </c>
      <c r="I2" s="118">
        <f>H2*1000</f>
        <v>32.790164262327615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0.70999259999999997</v>
      </c>
      <c r="D5" s="115">
        <f>C5*0.01</f>
        <v>7.0999259999999995E-3</v>
      </c>
      <c r="E5" s="116">
        <f t="shared" si="1"/>
        <v>0.702892674</v>
      </c>
      <c r="F5" s="117">
        <f t="shared" si="2"/>
        <v>0.702892674</v>
      </c>
      <c r="G5" s="112"/>
      <c r="H5" s="118">
        <f t="shared" si="3"/>
        <v>1.4226923070761677E-2</v>
      </c>
      <c r="I5" s="118">
        <f t="shared" si="4"/>
        <v>14.226923070761677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0.74900699999999998</v>
      </c>
      <c r="D6" s="115">
        <f>C6*0.015</f>
        <v>1.1235104999999999E-2</v>
      </c>
      <c r="E6" s="116">
        <f t="shared" si="1"/>
        <v>0.73777189499999996</v>
      </c>
      <c r="F6" s="117">
        <f t="shared" si="2"/>
        <v>0.73777189499999996</v>
      </c>
      <c r="G6" s="119"/>
      <c r="H6" s="118">
        <f t="shared" si="3"/>
        <v>2.0331487417259098E-2</v>
      </c>
      <c r="I6" s="118">
        <f t="shared" si="4"/>
        <v>20.331487417259098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0.74900699999999998</v>
      </c>
      <c r="D7" s="115">
        <f t="shared" ref="D7:D11" si="5">C7*0.015</f>
        <v>1.1235104999999999E-2</v>
      </c>
      <c r="E7" s="116">
        <f t="shared" si="1"/>
        <v>0.73777189499999996</v>
      </c>
      <c r="F7" s="117">
        <f t="shared" si="2"/>
        <v>0.73777189499999996</v>
      </c>
      <c r="G7" s="112"/>
      <c r="H7" s="118">
        <f t="shared" si="3"/>
        <v>2.0331487417259098E-2</v>
      </c>
      <c r="I7" s="118">
        <f t="shared" si="4"/>
        <v>20.331487417259098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0.74900699999999998</v>
      </c>
      <c r="D8" s="115">
        <f t="shared" si="5"/>
        <v>1.1235104999999999E-2</v>
      </c>
      <c r="E8" s="116">
        <f t="shared" si="1"/>
        <v>0.73777189499999996</v>
      </c>
      <c r="F8" s="117">
        <f t="shared" si="2"/>
        <v>0.73777189499999996</v>
      </c>
      <c r="G8" s="112"/>
      <c r="H8" s="118">
        <f t="shared" si="3"/>
        <v>2.0331487417259098E-2</v>
      </c>
      <c r="I8" s="118">
        <f t="shared" si="4"/>
        <v>20.331487417259098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0.74900699999999998</v>
      </c>
      <c r="D9" s="115">
        <f t="shared" si="5"/>
        <v>1.1235104999999999E-2</v>
      </c>
      <c r="E9" s="116">
        <f t="shared" si="1"/>
        <v>0.73777189499999996</v>
      </c>
      <c r="F9" s="117">
        <f t="shared" si="2"/>
        <v>0.73777189499999996</v>
      </c>
      <c r="G9" s="112"/>
      <c r="H9" s="118">
        <f t="shared" si="3"/>
        <v>2.0331487417259098E-2</v>
      </c>
      <c r="I9" s="118">
        <f t="shared" si="4"/>
        <v>20.331487417259098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0.82599999999999996</v>
      </c>
      <c r="D10" s="115">
        <f t="shared" si="5"/>
        <v>1.2389999999999998E-2</v>
      </c>
      <c r="E10" s="116">
        <f t="shared" si="1"/>
        <v>0.81360999999999994</v>
      </c>
      <c r="F10" s="117">
        <f t="shared" si="2"/>
        <v>0.81360999999999994</v>
      </c>
      <c r="G10" s="112"/>
      <c r="H10" s="118">
        <f t="shared" si="3"/>
        <v>1.843635156893364E-2</v>
      </c>
      <c r="I10" s="118">
        <f t="shared" si="4"/>
        <v>18.436351568933638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0.893814</v>
      </c>
      <c r="D12" s="115">
        <f t="shared" ref="D12:D28" si="6">C12*0.025</f>
        <v>2.234535E-2</v>
      </c>
      <c r="E12" s="116">
        <f t="shared" si="1"/>
        <v>0.87146864999999996</v>
      </c>
      <c r="F12" s="117">
        <f t="shared" si="2"/>
        <v>0.87146864999999996</v>
      </c>
      <c r="G12" s="112"/>
      <c r="H12" s="118">
        <f t="shared" si="3"/>
        <v>2.8687205213865141E-2</v>
      </c>
      <c r="I12" s="118">
        <f t="shared" si="4"/>
        <v>28.687205213865141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1.2789999999999999</v>
      </c>
      <c r="D16" s="115">
        <f t="shared" si="6"/>
        <v>3.1974999999999996E-2</v>
      </c>
      <c r="E16" s="116">
        <f>C16-D16</f>
        <v>1.2470249999999998</v>
      </c>
      <c r="F16" s="117">
        <f t="shared" si="2"/>
        <v>1.2470249999999998</v>
      </c>
      <c r="G16" s="112"/>
      <c r="H16" s="118">
        <f t="shared" si="3"/>
        <v>2.0047713558268732E-2</v>
      </c>
      <c r="I16" s="118">
        <f t="shared" si="4"/>
        <v>20.047713558268732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1.2789999999999999</v>
      </c>
      <c r="D17" s="115">
        <f t="shared" si="6"/>
        <v>3.1974999999999996E-2</v>
      </c>
      <c r="E17" s="116">
        <f t="shared" si="7"/>
        <v>1.2470249999999998</v>
      </c>
      <c r="F17" s="117">
        <f t="shared" si="2"/>
        <v>1.2470249999999998</v>
      </c>
      <c r="G17" s="112"/>
      <c r="H17" s="118">
        <f t="shared" si="3"/>
        <v>2.0047713558268732E-2</v>
      </c>
      <c r="I17" s="118">
        <f t="shared" si="4"/>
        <v>20.047713558268732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1.4071</v>
      </c>
      <c r="D18" s="115">
        <f t="shared" si="6"/>
        <v>3.51775E-2</v>
      </c>
      <c r="E18" s="116">
        <f t="shared" si="7"/>
        <v>1.3719224999999999</v>
      </c>
      <c r="F18" s="117">
        <f t="shared" si="2"/>
        <v>1.3719224999999999</v>
      </c>
      <c r="G18" s="112"/>
      <c r="H18" s="118">
        <f t="shared" si="3"/>
        <v>1.8222603682059413E-2</v>
      </c>
      <c r="I18" s="118">
        <f t="shared" si="4"/>
        <v>18.222603682059415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1.4302049999999999</v>
      </c>
      <c r="D19" s="115">
        <f t="shared" si="6"/>
        <v>3.5755124999999999E-2</v>
      </c>
      <c r="E19" s="116">
        <f t="shared" si="7"/>
        <v>1.3944498749999998</v>
      </c>
      <c r="F19" s="117">
        <f t="shared" si="2"/>
        <v>1.3944498749999998</v>
      </c>
      <c r="G19" s="112"/>
      <c r="H19" s="118">
        <f t="shared" si="3"/>
        <v>1.7928217032541327E-2</v>
      </c>
      <c r="I19" s="118">
        <f t="shared" si="4"/>
        <v>17.928217032541326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1.748148</v>
      </c>
      <c r="D21" s="115">
        <f t="shared" si="6"/>
        <v>4.3703700000000005E-2</v>
      </c>
      <c r="E21" s="116">
        <f t="shared" si="7"/>
        <v>1.7044443</v>
      </c>
      <c r="F21" s="117">
        <f t="shared" si="2"/>
        <v>1.7044443</v>
      </c>
      <c r="G21" s="112"/>
      <c r="H21" s="118">
        <f t="shared" si="3"/>
        <v>1.4667537096988204E-2</v>
      </c>
      <c r="I21" s="118">
        <f t="shared" si="4"/>
        <v>14.667537096988204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1.764913</v>
      </c>
      <c r="D22" s="115">
        <f t="shared" si="6"/>
        <v>4.4122825000000004E-2</v>
      </c>
      <c r="E22" s="116">
        <f t="shared" si="7"/>
        <v>1.7207901749999999</v>
      </c>
      <c r="F22" s="117">
        <f t="shared" si="2"/>
        <v>1.7207901749999999</v>
      </c>
      <c r="G22" s="112"/>
      <c r="H22" s="118">
        <f t="shared" si="3"/>
        <v>1.4528209402404402E-2</v>
      </c>
      <c r="I22" s="118">
        <f t="shared" si="4"/>
        <v>14.528209402404402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2.2075057</v>
      </c>
      <c r="D27" s="115">
        <f t="shared" si="6"/>
        <v>5.5187642500000002E-2</v>
      </c>
      <c r="E27" s="116">
        <f t="shared" si="7"/>
        <v>2.1523180575</v>
      </c>
      <c r="F27" s="117">
        <f t="shared" si="2"/>
        <v>2.1523180575</v>
      </c>
      <c r="G27" s="112"/>
      <c r="H27" s="118">
        <f t="shared" si="3"/>
        <v>1.1615383661761625E-2</v>
      </c>
      <c r="I27" s="118">
        <f t="shared" si="4"/>
        <v>11.615383661761625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2.3355632000000002</v>
      </c>
      <c r="D28" s="115">
        <f t="shared" si="6"/>
        <v>5.838908000000001E-2</v>
      </c>
      <c r="E28" s="116">
        <f t="shared" si="7"/>
        <v>2.2771741200000002</v>
      </c>
      <c r="F28" s="117">
        <f t="shared" si="2"/>
        <v>2.2771741200000002</v>
      </c>
      <c r="G28" s="112"/>
      <c r="H28" s="118">
        <f t="shared" si="3"/>
        <v>1.0978519288634803E-2</v>
      </c>
      <c r="I28" s="118">
        <f t="shared" si="4"/>
        <v>10.978519288634804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2.5670999999999999</v>
      </c>
      <c r="D29" s="115">
        <f>C29*0.03</f>
        <v>7.7012999999999998E-2</v>
      </c>
      <c r="E29" s="116">
        <f t="shared" si="7"/>
        <v>2.4900869999999999</v>
      </c>
      <c r="F29" s="117">
        <f t="shared" si="2"/>
        <v>2.4900869999999999</v>
      </c>
      <c r="G29" s="112"/>
      <c r="H29" s="118">
        <f t="shared" si="3"/>
        <v>1.2047771824839848E-2</v>
      </c>
      <c r="I29" s="118">
        <f t="shared" si="4"/>
        <v>12.047771824839849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2.7034552000000001</v>
      </c>
      <c r="D30" s="115">
        <f t="shared" ref="D30:D34" si="8">C30*0.03</f>
        <v>8.1103655999999996E-2</v>
      </c>
      <c r="E30" s="116">
        <f t="shared" si="7"/>
        <v>2.6223515440000003</v>
      </c>
      <c r="F30" s="117">
        <f t="shared" si="2"/>
        <v>2.6223515440000003</v>
      </c>
      <c r="G30" s="112"/>
      <c r="H30" s="118">
        <f t="shared" si="3"/>
        <v>1.1440113766836679E-2</v>
      </c>
      <c r="I30" s="118">
        <f t="shared" si="4"/>
        <v>11.44011376683668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2.9542999999999999</v>
      </c>
      <c r="D32" s="115">
        <f t="shared" si="8"/>
        <v>8.8628999999999999E-2</v>
      </c>
      <c r="E32" s="116">
        <f t="shared" si="7"/>
        <v>2.8656709999999999</v>
      </c>
      <c r="F32" s="117">
        <f t="shared" si="2"/>
        <v>2.8656709999999999</v>
      </c>
      <c r="G32" s="112"/>
      <c r="H32" s="118">
        <f t="shared" si="3"/>
        <v>1.0468752344564292E-2</v>
      </c>
      <c r="I32" s="118">
        <f t="shared" si="4"/>
        <v>10.468752344564292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2.9809999999999999</v>
      </c>
      <c r="D33" s="115">
        <f t="shared" si="8"/>
        <v>8.9429999999999996E-2</v>
      </c>
      <c r="E33" s="116">
        <f t="shared" si="7"/>
        <v>2.8915699999999998</v>
      </c>
      <c r="F33" s="117">
        <f t="shared" si="2"/>
        <v>2.8915699999999998</v>
      </c>
      <c r="G33" s="112"/>
      <c r="H33" s="118">
        <f t="shared" si="3"/>
        <v>1.0374986598975677E-2</v>
      </c>
      <c r="I33" s="118">
        <f t="shared" si="4"/>
        <v>10.374986598975678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3.1190000000000002</v>
      </c>
      <c r="D34" s="115">
        <f t="shared" si="8"/>
        <v>9.357E-2</v>
      </c>
      <c r="E34" s="116">
        <f t="shared" si="7"/>
        <v>3.0254300000000001</v>
      </c>
      <c r="F34" s="117">
        <f t="shared" si="2"/>
        <v>3.0254300000000001</v>
      </c>
      <c r="G34" s="112"/>
      <c r="H34" s="118">
        <f t="shared" si="3"/>
        <v>9.9159458324932226E-3</v>
      </c>
      <c r="I34" s="118">
        <f t="shared" si="4"/>
        <v>9.9159458324932217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3.452</v>
      </c>
      <c r="D35" s="115">
        <f>C35*0.035</f>
        <v>0.12082000000000001</v>
      </c>
      <c r="E35" s="116">
        <f t="shared" si="7"/>
        <v>3.3311799999999998</v>
      </c>
      <c r="F35" s="117">
        <f t="shared" si="2"/>
        <v>3.3311799999999998</v>
      </c>
      <c r="G35" s="112"/>
      <c r="H35" s="118">
        <f t="shared" si="3"/>
        <v>1.0506787384650496E-2</v>
      </c>
      <c r="I35" s="118">
        <f t="shared" si="4"/>
        <v>10.506787384650496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3.5049999999999999</v>
      </c>
      <c r="D36" s="115">
        <f t="shared" ref="D36:D42" si="9">C36*0.035</f>
        <v>0.12267500000000001</v>
      </c>
      <c r="E36" s="116">
        <f t="shared" si="7"/>
        <v>3.3823249999999998</v>
      </c>
      <c r="F36" s="117">
        <f t="shared" si="2"/>
        <v>3.3823249999999998</v>
      </c>
      <c r="G36" s="112"/>
      <c r="H36" s="118">
        <f t="shared" si="3"/>
        <v>1.0347911569704271E-2</v>
      </c>
      <c r="I36" s="118">
        <f t="shared" si="4"/>
        <v>10.347911569704271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3.6735000000000002</v>
      </c>
      <c r="D38" s="115">
        <f t="shared" si="9"/>
        <v>0.12857250000000001</v>
      </c>
      <c r="E38" s="116">
        <f t="shared" si="7"/>
        <v>3.5449275</v>
      </c>
      <c r="F38" s="117">
        <f t="shared" si="2"/>
        <v>3.5449275</v>
      </c>
      <c r="G38" s="112"/>
      <c r="H38" s="118">
        <f t="shared" si="3"/>
        <v>9.8732625702500076E-3</v>
      </c>
      <c r="I38" s="118">
        <f t="shared" si="4"/>
        <v>9.8732625702500076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3.7536999999999998</v>
      </c>
      <c r="D39" s="115">
        <f t="shared" si="9"/>
        <v>0.13137950000000001</v>
      </c>
      <c r="E39" s="116">
        <f t="shared" si="7"/>
        <v>3.6223204999999998</v>
      </c>
      <c r="F39" s="117">
        <f t="shared" si="2"/>
        <v>3.6223204999999998</v>
      </c>
      <c r="G39" s="112"/>
      <c r="H39" s="118">
        <f t="shared" si="3"/>
        <v>9.6623145301471536E-3</v>
      </c>
      <c r="I39" s="118">
        <f t="shared" si="4"/>
        <v>9.6623145301471531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3.9113000000000002</v>
      </c>
      <c r="D40" s="115">
        <f t="shared" si="9"/>
        <v>0.13689550000000003</v>
      </c>
      <c r="E40" s="116">
        <f t="shared" si="7"/>
        <v>3.7744045000000002</v>
      </c>
      <c r="F40" s="117">
        <f t="shared" si="2"/>
        <v>3.7744045000000002</v>
      </c>
      <c r="G40" s="112"/>
      <c r="H40" s="118">
        <f t="shared" si="3"/>
        <v>9.2729859769932199E-3</v>
      </c>
      <c r="I40" s="118">
        <f t="shared" si="4"/>
        <v>9.272985976993219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4.1020000000000003</v>
      </c>
      <c r="D41" s="115">
        <f t="shared" si="9"/>
        <v>0.14357000000000003</v>
      </c>
      <c r="E41" s="116">
        <f t="shared" si="7"/>
        <v>3.9584300000000003</v>
      </c>
      <c r="F41" s="117">
        <f t="shared" si="2"/>
        <v>3.9584300000000003</v>
      </c>
      <c r="G41" s="112"/>
      <c r="H41" s="118">
        <f t="shared" si="3"/>
        <v>8.8418893349130889E-3</v>
      </c>
      <c r="I41" s="118">
        <f t="shared" si="4"/>
        <v>8.8418893349130894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4.4722720000000002</v>
      </c>
      <c r="D42" s="115">
        <f t="shared" si="9"/>
        <v>0.15652952000000003</v>
      </c>
      <c r="E42" s="116">
        <f t="shared" si="7"/>
        <v>4.3157424799999999</v>
      </c>
      <c r="F42" s="117">
        <f t="shared" si="2"/>
        <v>4.3157424799999999</v>
      </c>
      <c r="G42" s="112"/>
      <c r="H42" s="118">
        <f t="shared" si="3"/>
        <v>8.1098444038764927E-3</v>
      </c>
      <c r="I42" s="118">
        <f t="shared" si="4"/>
        <v>8.1098444038764921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4.7843</v>
      </c>
      <c r="D43" s="115">
        <f>C43*0.04</f>
        <v>0.19137200000000001</v>
      </c>
      <c r="E43" s="116">
        <f t="shared" si="7"/>
        <v>4.5929279999999997</v>
      </c>
      <c r="F43" s="117">
        <f t="shared" si="2"/>
        <v>4.5929279999999997</v>
      </c>
      <c r="G43" s="112"/>
      <c r="H43" s="118">
        <f t="shared" si="3"/>
        <v>8.7090413783973974E-3</v>
      </c>
      <c r="I43" s="118">
        <f t="shared" si="4"/>
        <v>8.7090413783973979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5.0591999999999997</v>
      </c>
      <c r="D44" s="115">
        <f t="shared" ref="D44:D57" si="10">C44*0.04</f>
        <v>0.20236799999999999</v>
      </c>
      <c r="E44" s="116">
        <f t="shared" si="7"/>
        <v>4.8568319999999998</v>
      </c>
      <c r="F44" s="117">
        <f t="shared" si="2"/>
        <v>4.8568319999999998</v>
      </c>
      <c r="G44" s="112"/>
      <c r="H44" s="118">
        <f t="shared" si="3"/>
        <v>8.2358212102045247E-3</v>
      </c>
      <c r="I44" s="118">
        <f t="shared" si="4"/>
        <v>8.2358212102045254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6.4135165000000001</v>
      </c>
      <c r="D45" s="115">
        <f t="shared" si="10"/>
        <v>0.25654066000000003</v>
      </c>
      <c r="E45" s="116">
        <f t="shared" si="7"/>
        <v>6.1569758400000003</v>
      </c>
      <c r="F45" s="117">
        <f t="shared" si="2"/>
        <v>6.1569758400000003</v>
      </c>
      <c r="G45" s="112"/>
      <c r="H45" s="118">
        <f t="shared" si="3"/>
        <v>6.4966959493542586E-3</v>
      </c>
      <c r="I45" s="118">
        <f t="shared" si="4"/>
        <v>6.4966959493542582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6.6817000000000002</v>
      </c>
      <c r="D46" s="115">
        <f t="shared" si="10"/>
        <v>0.26726800000000001</v>
      </c>
      <c r="E46" s="116">
        <f t="shared" si="7"/>
        <v>6.4144320000000006</v>
      </c>
      <c r="F46" s="117">
        <f t="shared" si="2"/>
        <v>6.4144320000000006</v>
      </c>
      <c r="G46" s="112"/>
      <c r="H46" s="118">
        <f t="shared" si="3"/>
        <v>6.2359379599004061E-3</v>
      </c>
      <c r="I46" s="118">
        <f t="shared" si="4"/>
        <v>6.2359379599004061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6.7640000000000002</v>
      </c>
      <c r="D47" s="115">
        <f t="shared" si="10"/>
        <v>0.27056000000000002</v>
      </c>
      <c r="E47" s="116">
        <f t="shared" si="7"/>
        <v>6.4934400000000005</v>
      </c>
      <c r="F47" s="117">
        <f t="shared" si="2"/>
        <v>6.4934400000000005</v>
      </c>
      <c r="G47" s="112"/>
      <c r="H47" s="118">
        <f t="shared" si="3"/>
        <v>6.1600630790459299E-3</v>
      </c>
      <c r="I47" s="118">
        <f t="shared" si="4"/>
        <v>6.1600630790459299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6.6760999999999999</v>
      </c>
      <c r="D48" s="115">
        <f t="shared" si="10"/>
        <v>0.267044</v>
      </c>
      <c r="E48" s="116">
        <f t="shared" si="7"/>
        <v>6.4090559999999996</v>
      </c>
      <c r="F48" s="117">
        <f t="shared" si="2"/>
        <v>6.4090559999999996</v>
      </c>
      <c r="G48" s="112"/>
      <c r="H48" s="118">
        <f t="shared" si="3"/>
        <v>6.2411687462241017E-3</v>
      </c>
      <c r="I48" s="118">
        <f t="shared" si="4"/>
        <v>6.2411687462241012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7.6544375000000002</v>
      </c>
      <c r="D49" s="115">
        <f t="shared" si="10"/>
        <v>0.30617749999999999</v>
      </c>
      <c r="E49" s="116">
        <f t="shared" si="7"/>
        <v>7.3482599999999998</v>
      </c>
      <c r="F49" s="117">
        <f t="shared" si="2"/>
        <v>7.3482599999999998</v>
      </c>
      <c r="G49" s="112"/>
      <c r="H49" s="118">
        <f t="shared" si="3"/>
        <v>5.4434655278936817E-3</v>
      </c>
      <c r="I49" s="118">
        <f t="shared" si="4"/>
        <v>5.4434655278936814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7.7964159999999998</v>
      </c>
      <c r="D50" s="115">
        <f t="shared" si="10"/>
        <v>0.31185664000000002</v>
      </c>
      <c r="E50" s="116">
        <f t="shared" si="7"/>
        <v>7.4845593599999996</v>
      </c>
      <c r="F50" s="117">
        <f t="shared" si="2"/>
        <v>7.4845593599999996</v>
      </c>
      <c r="G50" s="112"/>
      <c r="H50" s="118">
        <f t="shared" si="3"/>
        <v>5.3443359957532632E-3</v>
      </c>
      <c r="I50" s="118">
        <f t="shared" si="4"/>
        <v>5.344335995753263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7.8484999999999996</v>
      </c>
      <c r="D51" s="115">
        <f t="shared" si="10"/>
        <v>0.31394</v>
      </c>
      <c r="E51" s="116">
        <f t="shared" si="7"/>
        <v>7.5345599999999999</v>
      </c>
      <c r="F51" s="117">
        <f t="shared" si="2"/>
        <v>7.5345599999999999</v>
      </c>
      <c r="G51" s="112"/>
      <c r="H51" s="118">
        <f t="shared" si="3"/>
        <v>5.3088700600963934E-3</v>
      </c>
      <c r="I51" s="118">
        <f t="shared" si="4"/>
        <v>5.3088700600963934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8.0839999999999996</v>
      </c>
      <c r="D52" s="115">
        <f t="shared" si="10"/>
        <v>0.32335999999999998</v>
      </c>
      <c r="E52" s="116">
        <f t="shared" si="7"/>
        <v>7.7606399999999995</v>
      </c>
      <c r="F52" s="117">
        <f t="shared" si="2"/>
        <v>7.7606399999999995</v>
      </c>
      <c r="G52" s="112"/>
      <c r="H52" s="118">
        <f t="shared" si="3"/>
        <v>5.1542140854362456E-3</v>
      </c>
      <c r="I52" s="118">
        <f t="shared" si="4"/>
        <v>5.1542140854362453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9.2134</v>
      </c>
      <c r="D54" s="115">
        <f t="shared" si="10"/>
        <v>0.36853600000000003</v>
      </c>
      <c r="E54" s="116">
        <f t="shared" si="7"/>
        <v>8.8448639999999994</v>
      </c>
      <c r="F54" s="117">
        <f t="shared" si="2"/>
        <v>8.8448639999999994</v>
      </c>
      <c r="G54" s="112"/>
      <c r="H54" s="118">
        <f t="shared" si="3"/>
        <v>4.5223985354664736E-3</v>
      </c>
      <c r="I54" s="118">
        <f t="shared" si="4"/>
        <v>4.5223985354664737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9.8186</v>
      </c>
      <c r="D55" s="115">
        <f t="shared" si="10"/>
        <v>0.39274399999999998</v>
      </c>
      <c r="E55" s="116">
        <f t="shared" si="7"/>
        <v>9.4258559999999996</v>
      </c>
      <c r="F55" s="117">
        <f t="shared" si="2"/>
        <v>9.4258559999999996</v>
      </c>
      <c r="G55" s="112"/>
      <c r="H55" s="118">
        <f t="shared" si="3"/>
        <v>4.2436464125910761E-3</v>
      </c>
      <c r="I55" s="118">
        <f t="shared" si="4"/>
        <v>4.243646412591076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9.4442000000000004</v>
      </c>
      <c r="D56" s="115">
        <f t="shared" si="10"/>
        <v>0.37776800000000005</v>
      </c>
      <c r="E56" s="116">
        <f t="shared" si="7"/>
        <v>9.0664320000000007</v>
      </c>
      <c r="F56" s="117">
        <f t="shared" si="2"/>
        <v>9.0664320000000007</v>
      </c>
      <c r="G56" s="112"/>
      <c r="H56" s="118">
        <f t="shared" si="3"/>
        <v>4.4118788956890725E-3</v>
      </c>
      <c r="I56" s="118">
        <f t="shared" si="4"/>
        <v>4.4118788956890729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9.9403000000000006</v>
      </c>
      <c r="D57" s="115">
        <f t="shared" si="10"/>
        <v>0.39761200000000002</v>
      </c>
      <c r="E57" s="116">
        <f t="shared" si="7"/>
        <v>9.5426880000000001</v>
      </c>
      <c r="F57" s="117">
        <f t="shared" si="2"/>
        <v>9.5426880000000001</v>
      </c>
      <c r="G57" s="112"/>
      <c r="H57" s="118">
        <f t="shared" si="3"/>
        <v>4.1916910623086556E-3</v>
      </c>
      <c r="I57" s="118">
        <f t="shared" si="4"/>
        <v>4.1916910623086556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11.75</v>
      </c>
      <c r="D58" s="115">
        <f>C58*0.045</f>
        <v>0.52874999999999994</v>
      </c>
      <c r="E58" s="116">
        <f t="shared" si="7"/>
        <v>11.22125</v>
      </c>
      <c r="F58" s="117">
        <f t="shared" si="2"/>
        <v>11.22125</v>
      </c>
      <c r="G58" s="112"/>
      <c r="H58" s="118">
        <f t="shared" si="3"/>
        <v>4.0102484126100096E-3</v>
      </c>
      <c r="I58" s="118">
        <f t="shared" si="4"/>
        <v>4.01024841261001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11.61</v>
      </c>
      <c r="D59" s="115">
        <f t="shared" ref="D59:D69" si="11">C59*0.045</f>
        <v>0.52244999999999997</v>
      </c>
      <c r="E59" s="116">
        <f t="shared" si="7"/>
        <v>11.08755</v>
      </c>
      <c r="F59" s="117">
        <f t="shared" si="2"/>
        <v>11.08755</v>
      </c>
      <c r="G59" s="112"/>
      <c r="H59" s="118">
        <f t="shared" si="3"/>
        <v>4.0586062746052892E-3</v>
      </c>
      <c r="I59" s="118">
        <f t="shared" si="4"/>
        <v>4.0586062746052889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13.770325</v>
      </c>
      <c r="D60" s="115">
        <f t="shared" si="11"/>
        <v>0.61966462499999997</v>
      </c>
      <c r="E60" s="116">
        <f t="shared" si="7"/>
        <v>13.150660374999999</v>
      </c>
      <c r="F60" s="117">
        <f t="shared" si="2"/>
        <v>13.150660374999999</v>
      </c>
      <c r="G60" s="112"/>
      <c r="H60" s="118">
        <f t="shared" si="3"/>
        <v>3.4218813897397143E-3</v>
      </c>
      <c r="I60" s="118">
        <f t="shared" si="4"/>
        <v>3.4218813897397142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14.520498999999999</v>
      </c>
      <c r="D61" s="115">
        <f t="shared" si="11"/>
        <v>0.65342245499999996</v>
      </c>
      <c r="E61" s="116">
        <f t="shared" si="7"/>
        <v>13.867076545</v>
      </c>
      <c r="F61" s="117">
        <f t="shared" si="2"/>
        <v>13.867076545</v>
      </c>
      <c r="G61" s="112"/>
      <c r="H61" s="118">
        <f t="shared" si="3"/>
        <v>3.2450963874015304E-3</v>
      </c>
      <c r="I61" s="118">
        <f t="shared" si="4"/>
        <v>3.2450963874015306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16.5458</v>
      </c>
      <c r="D63" s="115">
        <f t="shared" si="11"/>
        <v>0.74456099999999992</v>
      </c>
      <c r="E63" s="116">
        <f t="shared" si="7"/>
        <v>15.801239000000001</v>
      </c>
      <c r="F63" s="117">
        <f t="shared" si="2"/>
        <v>15.801239000000001</v>
      </c>
      <c r="G63" s="112"/>
      <c r="H63" s="118">
        <f t="shared" si="3"/>
        <v>2.8478779417234271E-3</v>
      </c>
      <c r="I63" s="118">
        <f t="shared" si="4"/>
        <v>2.8478779417234272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16.5458</v>
      </c>
      <c r="D64" s="115">
        <f t="shared" si="11"/>
        <v>0.74456099999999992</v>
      </c>
      <c r="E64" s="116">
        <f t="shared" si="7"/>
        <v>15.801239000000001</v>
      </c>
      <c r="F64" s="117">
        <f t="shared" si="2"/>
        <v>15.801239000000001</v>
      </c>
      <c r="G64" s="112"/>
      <c r="H64" s="118">
        <f t="shared" si="3"/>
        <v>2.8478779417234271E-3</v>
      </c>
      <c r="I64" s="118">
        <f t="shared" si="4"/>
        <v>2.8478779417234272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16.5624</v>
      </c>
      <c r="D65" s="115">
        <f t="shared" si="11"/>
        <v>0.74530799999999997</v>
      </c>
      <c r="E65" s="116">
        <f t="shared" si="7"/>
        <v>15.817092000000001</v>
      </c>
      <c r="F65" s="117">
        <f t="shared" si="2"/>
        <v>15.817092000000001</v>
      </c>
      <c r="G65" s="112"/>
      <c r="H65" s="118">
        <f t="shared" si="3"/>
        <v>2.8450235985224143E-3</v>
      </c>
      <c r="I65" s="118">
        <f t="shared" si="4"/>
        <v>2.8450235985224142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16.5624</v>
      </c>
      <c r="D66" s="115">
        <f t="shared" si="11"/>
        <v>0.74530799999999997</v>
      </c>
      <c r="E66" s="116">
        <f t="shared" si="7"/>
        <v>15.817092000000001</v>
      </c>
      <c r="F66" s="117">
        <f t="shared" si="2"/>
        <v>15.817092000000001</v>
      </c>
      <c r="G66" s="112"/>
      <c r="H66" s="118">
        <f t="shared" si="3"/>
        <v>2.8450235985224143E-3</v>
      </c>
      <c r="I66" s="118">
        <f t="shared" si="4"/>
        <v>2.8450235985224142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18.642499999999998</v>
      </c>
      <c r="D67" s="115">
        <f t="shared" si="11"/>
        <v>0.83891249999999984</v>
      </c>
      <c r="E67" s="116">
        <f t="shared" si="7"/>
        <v>17.803587499999999</v>
      </c>
      <c r="F67" s="117">
        <f t="shared" ref="F67:F130" si="12">E67</f>
        <v>17.803587499999999</v>
      </c>
      <c r="G67" s="112"/>
      <c r="H67" s="118">
        <f t="shared" ref="H67:H130" si="13">(1/E67)-(1/C67)</f>
        <v>2.5275804665773061E-3</v>
      </c>
      <c r="I67" s="118">
        <f t="shared" ref="I67:I130" si="14">H67*1000</f>
        <v>2.5275804665773061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17.928640000000001</v>
      </c>
      <c r="D68" s="115">
        <f t="shared" si="11"/>
        <v>0.80678880000000008</v>
      </c>
      <c r="E68" s="116">
        <f t="shared" si="7"/>
        <v>17.121851200000002</v>
      </c>
      <c r="F68" s="117">
        <f t="shared" si="12"/>
        <v>17.121851200000002</v>
      </c>
      <c r="G68" s="112"/>
      <c r="H68" s="118">
        <f t="shared" si="13"/>
        <v>2.628220481205909E-3</v>
      </c>
      <c r="I68" s="118">
        <f t="shared" si="14"/>
        <v>2.6282204812059091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20.130545000000001</v>
      </c>
      <c r="D69" s="115">
        <f t="shared" si="11"/>
        <v>0.90587452499999999</v>
      </c>
      <c r="E69" s="116">
        <f t="shared" si="7"/>
        <v>19.224670475</v>
      </c>
      <c r="F69" s="117">
        <f t="shared" si="12"/>
        <v>19.224670475</v>
      </c>
      <c r="G69" s="112"/>
      <c r="H69" s="118">
        <f t="shared" si="13"/>
        <v>2.3407423320216947E-3</v>
      </c>
      <c r="I69" s="118">
        <f t="shared" si="14"/>
        <v>2.3407423320216947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21.702999999999999</v>
      </c>
      <c r="D70" s="115">
        <f>C70*0.05</f>
        <v>1.0851500000000001</v>
      </c>
      <c r="E70" s="116">
        <f t="shared" si="7"/>
        <v>20.617850000000001</v>
      </c>
      <c r="F70" s="117">
        <f t="shared" si="12"/>
        <v>20.617850000000001</v>
      </c>
      <c r="G70" s="112"/>
      <c r="H70" s="118">
        <f t="shared" si="13"/>
        <v>2.4250831197239267E-3</v>
      </c>
      <c r="I70" s="118">
        <f t="shared" si="14"/>
        <v>2.4250831197239267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22.111822</v>
      </c>
      <c r="D71" s="115">
        <f t="shared" ref="D71:D134" si="15">C71*0.05</f>
        <v>1.1055911</v>
      </c>
      <c r="E71" s="116">
        <f t="shared" si="7"/>
        <v>21.006230899999998</v>
      </c>
      <c r="F71" s="117">
        <f t="shared" si="12"/>
        <v>21.006230899999998</v>
      </c>
      <c r="G71" s="112"/>
      <c r="H71" s="118">
        <f t="shared" si="13"/>
        <v>2.380246139253861E-3</v>
      </c>
      <c r="I71" s="118">
        <f t="shared" si="14"/>
        <v>2.380246139253861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22.801102</v>
      </c>
      <c r="D72" s="115">
        <f t="shared" si="15"/>
        <v>1.1400551000000001</v>
      </c>
      <c r="E72" s="116">
        <f t="shared" si="7"/>
        <v>21.661046899999999</v>
      </c>
      <c r="F72" s="117">
        <f t="shared" si="12"/>
        <v>21.661046899999999</v>
      </c>
      <c r="G72" s="112"/>
      <c r="H72" s="118">
        <f t="shared" si="13"/>
        <v>2.3082910180116933E-3</v>
      </c>
      <c r="I72" s="118">
        <f t="shared" si="14"/>
        <v>2.3082910180116931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26.882452000000001</v>
      </c>
      <c r="D74" s="115">
        <f t="shared" si="15"/>
        <v>1.3441226000000002</v>
      </c>
      <c r="E74" s="116">
        <f t="shared" si="7"/>
        <v>25.538329400000002</v>
      </c>
      <c r="F74" s="117">
        <f t="shared" si="12"/>
        <v>25.538329400000002</v>
      </c>
      <c r="G74" s="112"/>
      <c r="H74" s="118">
        <f t="shared" si="13"/>
        <v>1.9578414553615975E-3</v>
      </c>
      <c r="I74" s="118">
        <f t="shared" si="14"/>
        <v>1.9578414553615975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32.628</v>
      </c>
      <c r="D75" s="115">
        <f t="shared" si="15"/>
        <v>1.6314000000000002</v>
      </c>
      <c r="E75" s="116">
        <f t="shared" si="7"/>
        <v>30.996600000000001</v>
      </c>
      <c r="F75" s="117">
        <f t="shared" si="12"/>
        <v>30.996600000000001</v>
      </c>
      <c r="G75" s="112"/>
      <c r="H75" s="118">
        <f t="shared" si="13"/>
        <v>1.6130801442738874E-3</v>
      </c>
      <c r="I75" s="118">
        <f t="shared" si="14"/>
        <v>1.6130801442738874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33.79</v>
      </c>
      <c r="D76" s="115">
        <f t="shared" si="15"/>
        <v>1.6895</v>
      </c>
      <c r="E76" s="116">
        <f t="shared" si="7"/>
        <v>32.100499999999997</v>
      </c>
      <c r="F76" s="117">
        <f t="shared" si="12"/>
        <v>32.100499999999997</v>
      </c>
      <c r="G76" s="112"/>
      <c r="H76" s="118">
        <f t="shared" si="13"/>
        <v>1.5576081369449088E-3</v>
      </c>
      <c r="I76" s="118">
        <f t="shared" si="14"/>
        <v>1.5576081369449088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36.64</v>
      </c>
      <c r="D77" s="115">
        <f t="shared" si="15"/>
        <v>1.8320000000000001</v>
      </c>
      <c r="E77" s="116">
        <f t="shared" si="7"/>
        <v>34.808</v>
      </c>
      <c r="F77" s="117">
        <f t="shared" si="12"/>
        <v>34.808</v>
      </c>
      <c r="G77" s="112"/>
      <c r="H77" s="118">
        <f t="shared" si="13"/>
        <v>1.4364513904849448E-3</v>
      </c>
      <c r="I77" s="118">
        <f t="shared" si="14"/>
        <v>1.4364513904849447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37.709739999999996</v>
      </c>
      <c r="D78" s="115">
        <f t="shared" si="15"/>
        <v>1.8854869999999999</v>
      </c>
      <c r="E78" s="116">
        <f t="shared" ref="E78:E141" si="16">C78-D78</f>
        <v>35.824252999999999</v>
      </c>
      <c r="F78" s="117">
        <f t="shared" si="12"/>
        <v>35.824252999999999</v>
      </c>
      <c r="G78" s="112"/>
      <c r="H78" s="118">
        <f t="shared" si="13"/>
        <v>1.3957025147181695E-3</v>
      </c>
      <c r="I78" s="118">
        <f t="shared" si="14"/>
        <v>1.3957025147181694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40.013930000000002</v>
      </c>
      <c r="D79" s="115">
        <f t="shared" si="15"/>
        <v>2.0006965000000001</v>
      </c>
      <c r="E79" s="116">
        <f t="shared" si="16"/>
        <v>38.013233499999998</v>
      </c>
      <c r="F79" s="117">
        <f t="shared" si="12"/>
        <v>38.013233499999998</v>
      </c>
      <c r="G79" s="112"/>
      <c r="H79" s="118">
        <f t="shared" si="13"/>
        <v>1.3153314095208472E-3</v>
      </c>
      <c r="I79" s="118">
        <f t="shared" si="14"/>
        <v>1.3153314095208473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40.14</v>
      </c>
      <c r="D80" s="115">
        <f t="shared" si="15"/>
        <v>2.0070000000000001</v>
      </c>
      <c r="E80" s="116">
        <f t="shared" si="16"/>
        <v>38.133000000000003</v>
      </c>
      <c r="F80" s="117">
        <f t="shared" si="12"/>
        <v>38.133000000000003</v>
      </c>
      <c r="G80" s="112"/>
      <c r="H80" s="118">
        <f t="shared" si="13"/>
        <v>1.3112002727296533E-3</v>
      </c>
      <c r="I80" s="118">
        <f t="shared" si="14"/>
        <v>1.3112002727296532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45.051003000000001</v>
      </c>
      <c r="D81" s="115">
        <f t="shared" si="15"/>
        <v>2.2525501500000003</v>
      </c>
      <c r="E81" s="116">
        <f t="shared" si="16"/>
        <v>42.798452850000004</v>
      </c>
      <c r="F81" s="117">
        <f t="shared" si="12"/>
        <v>42.798452850000004</v>
      </c>
      <c r="G81" s="112"/>
      <c r="H81" s="118">
        <f t="shared" si="13"/>
        <v>1.1682665299897615E-3</v>
      </c>
      <c r="I81" s="118">
        <f t="shared" si="14"/>
        <v>1.1682665299897614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49.8446</v>
      </c>
      <c r="D82" s="115">
        <f t="shared" si="15"/>
        <v>2.4922300000000002</v>
      </c>
      <c r="E82" s="116">
        <f t="shared" si="16"/>
        <v>47.352370000000001</v>
      </c>
      <c r="F82" s="117">
        <f t="shared" si="12"/>
        <v>47.352370000000001</v>
      </c>
      <c r="G82" s="112"/>
      <c r="H82" s="118">
        <f t="shared" si="13"/>
        <v>1.0559133576629846E-3</v>
      </c>
      <c r="I82" s="118">
        <f t="shared" si="14"/>
        <v>1.0559133576629847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47.982999999999997</v>
      </c>
      <c r="D83" s="115">
        <f t="shared" si="15"/>
        <v>2.3991500000000001</v>
      </c>
      <c r="E83" s="116">
        <f t="shared" si="16"/>
        <v>45.583849999999998</v>
      </c>
      <c r="F83" s="117">
        <f t="shared" si="12"/>
        <v>45.583849999999998</v>
      </c>
      <c r="G83" s="112"/>
      <c r="H83" s="118">
        <f t="shared" si="13"/>
        <v>1.0968797062994896E-3</v>
      </c>
      <c r="I83" s="118">
        <f t="shared" si="14"/>
        <v>1.0968797062994897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55.369995000000003</v>
      </c>
      <c r="D84" s="115">
        <f t="shared" si="15"/>
        <v>2.7684997500000001</v>
      </c>
      <c r="E84" s="116">
        <f t="shared" si="16"/>
        <v>52.601495249999999</v>
      </c>
      <c r="F84" s="117">
        <f t="shared" si="12"/>
        <v>52.601495249999999</v>
      </c>
      <c r="G84" s="112"/>
      <c r="H84" s="118">
        <f t="shared" si="13"/>
        <v>9.5054332129465569E-4</v>
      </c>
      <c r="I84" s="118">
        <f t="shared" si="14"/>
        <v>0.95054332129465569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54.962499999999999</v>
      </c>
      <c r="D85" s="115">
        <f t="shared" si="15"/>
        <v>2.7481249999999999</v>
      </c>
      <c r="E85" s="116">
        <f t="shared" si="16"/>
        <v>52.214374999999997</v>
      </c>
      <c r="F85" s="117">
        <f t="shared" si="12"/>
        <v>52.214374999999997</v>
      </c>
      <c r="G85" s="112"/>
      <c r="H85" s="118">
        <f t="shared" si="13"/>
        <v>9.575907017942871E-4</v>
      </c>
      <c r="I85" s="118">
        <f t="shared" si="14"/>
        <v>0.95759070179428707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60.981197000000002</v>
      </c>
      <c r="D86" s="115">
        <f t="shared" si="15"/>
        <v>3.0490598500000003</v>
      </c>
      <c r="E86" s="116">
        <f t="shared" si="16"/>
        <v>57.932137150000003</v>
      </c>
      <c r="F86" s="117">
        <f t="shared" si="12"/>
        <v>57.932137150000003</v>
      </c>
      <c r="G86" s="112"/>
      <c r="H86" s="118">
        <f t="shared" si="13"/>
        <v>8.6307881013500745E-4</v>
      </c>
      <c r="I86" s="118">
        <f t="shared" si="14"/>
        <v>0.86307881013500742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63.591999999999999</v>
      </c>
      <c r="D87" s="115">
        <f t="shared" si="15"/>
        <v>3.1796000000000002</v>
      </c>
      <c r="E87" s="116">
        <f t="shared" si="16"/>
        <v>60.412399999999998</v>
      </c>
      <c r="F87" s="117">
        <f t="shared" si="12"/>
        <v>60.412399999999998</v>
      </c>
      <c r="G87" s="112"/>
      <c r="H87" s="118">
        <f t="shared" si="13"/>
        <v>8.2764465573292867E-4</v>
      </c>
      <c r="I87" s="118">
        <f t="shared" si="14"/>
        <v>0.82764465573292867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63.968052</v>
      </c>
      <c r="D88" s="115">
        <f t="shared" si="15"/>
        <v>3.1984026000000001</v>
      </c>
      <c r="E88" s="116">
        <f t="shared" si="16"/>
        <v>60.769649399999999</v>
      </c>
      <c r="F88" s="117">
        <f t="shared" si="12"/>
        <v>60.769649399999999</v>
      </c>
      <c r="G88" s="112"/>
      <c r="H88" s="118">
        <f t="shared" si="13"/>
        <v>8.2277914211563788E-4</v>
      </c>
      <c r="I88" s="118">
        <f t="shared" si="14"/>
        <v>0.82277914211563785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64.900000000000006</v>
      </c>
      <c r="D89" s="115">
        <f t="shared" si="15"/>
        <v>3.2450000000000006</v>
      </c>
      <c r="E89" s="116">
        <f t="shared" si="16"/>
        <v>61.655000000000008</v>
      </c>
      <c r="F89" s="117">
        <f t="shared" si="12"/>
        <v>61.655000000000008</v>
      </c>
      <c r="G89" s="112"/>
      <c r="H89" s="118">
        <f t="shared" si="13"/>
        <v>8.10964236477172E-4</v>
      </c>
      <c r="I89" s="118">
        <f t="shared" si="14"/>
        <v>0.81096423647717197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72.16</v>
      </c>
      <c r="D90" s="115">
        <f t="shared" si="15"/>
        <v>3.6080000000000001</v>
      </c>
      <c r="E90" s="116">
        <f t="shared" si="16"/>
        <v>68.551999999999992</v>
      </c>
      <c r="F90" s="117">
        <f t="shared" si="12"/>
        <v>68.551999999999992</v>
      </c>
      <c r="G90" s="112"/>
      <c r="H90" s="118">
        <f t="shared" si="13"/>
        <v>7.2937332244135851E-4</v>
      </c>
      <c r="I90" s="118">
        <f t="shared" si="14"/>
        <v>0.72937332244135855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81.986900000000006</v>
      </c>
      <c r="D91" s="115">
        <f t="shared" si="15"/>
        <v>4.0993450000000005</v>
      </c>
      <c r="E91" s="116">
        <f t="shared" si="16"/>
        <v>77.887555000000006</v>
      </c>
      <c r="F91" s="117">
        <f t="shared" si="12"/>
        <v>77.887555000000006</v>
      </c>
      <c r="G91" s="112"/>
      <c r="H91" s="118">
        <f t="shared" si="13"/>
        <v>6.419510793476569E-4</v>
      </c>
      <c r="I91" s="118">
        <f t="shared" si="14"/>
        <v>0.64195107934765694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81.08</v>
      </c>
      <c r="D92" s="115">
        <f t="shared" si="15"/>
        <v>4.0540000000000003</v>
      </c>
      <c r="E92" s="116">
        <f t="shared" si="16"/>
        <v>77.025999999999996</v>
      </c>
      <c r="F92" s="117">
        <f t="shared" si="12"/>
        <v>77.025999999999996</v>
      </c>
      <c r="G92" s="112"/>
      <c r="H92" s="118">
        <f t="shared" si="13"/>
        <v>6.491314621037067E-4</v>
      </c>
      <c r="I92" s="118">
        <f t="shared" si="14"/>
        <v>0.64913146210370676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87.449104000000005</v>
      </c>
      <c r="D93" s="115">
        <f t="shared" si="15"/>
        <v>4.3724552000000001</v>
      </c>
      <c r="E93" s="116">
        <f t="shared" si="16"/>
        <v>83.076648800000001</v>
      </c>
      <c r="F93" s="117">
        <f t="shared" si="12"/>
        <v>83.076648800000001</v>
      </c>
      <c r="G93" s="112"/>
      <c r="H93" s="118">
        <f t="shared" si="13"/>
        <v>6.018538388611553E-4</v>
      </c>
      <c r="I93" s="118">
        <f t="shared" si="14"/>
        <v>0.60185383886115529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94.827500000000001</v>
      </c>
      <c r="D94" s="115">
        <f t="shared" si="15"/>
        <v>4.7413750000000006</v>
      </c>
      <c r="E94" s="116">
        <f t="shared" si="16"/>
        <v>90.086124999999996</v>
      </c>
      <c r="F94" s="117">
        <f t="shared" si="12"/>
        <v>90.086124999999996</v>
      </c>
      <c r="G94" s="112"/>
      <c r="H94" s="118">
        <f t="shared" si="13"/>
        <v>5.5502442801263867E-4</v>
      </c>
      <c r="I94" s="118">
        <f t="shared" si="14"/>
        <v>0.55502442801263863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94.944999999999993</v>
      </c>
      <c r="D95" s="115">
        <f t="shared" si="15"/>
        <v>4.7472500000000002</v>
      </c>
      <c r="E95" s="116">
        <f t="shared" si="16"/>
        <v>90.197749999999999</v>
      </c>
      <c r="F95" s="117">
        <f t="shared" si="12"/>
        <v>90.197749999999999</v>
      </c>
      <c r="G95" s="112"/>
      <c r="H95" s="118">
        <f t="shared" si="13"/>
        <v>5.5433755276600508E-4</v>
      </c>
      <c r="I95" s="118">
        <f t="shared" si="14"/>
        <v>0.55433755276600505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98.556404000000001</v>
      </c>
      <c r="D96" s="115">
        <f t="shared" si="15"/>
        <v>4.9278202000000002</v>
      </c>
      <c r="E96" s="116">
        <f t="shared" si="16"/>
        <v>93.628583800000001</v>
      </c>
      <c r="F96" s="117">
        <f t="shared" si="12"/>
        <v>93.628583800000001</v>
      </c>
      <c r="G96" s="112"/>
      <c r="H96" s="118">
        <f t="shared" si="13"/>
        <v>5.3402495232444079E-4</v>
      </c>
      <c r="I96" s="118">
        <f t="shared" si="14"/>
        <v>0.5340249523244408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104.90712000000001</v>
      </c>
      <c r="D97" s="115">
        <f t="shared" si="15"/>
        <v>5.245356000000001</v>
      </c>
      <c r="E97" s="116">
        <f t="shared" si="16"/>
        <v>99.661764000000005</v>
      </c>
      <c r="F97" s="117">
        <f t="shared" si="12"/>
        <v>99.661764000000005</v>
      </c>
      <c r="G97" s="112"/>
      <c r="H97" s="118">
        <f t="shared" si="13"/>
        <v>5.01696919592955E-4</v>
      </c>
      <c r="I97" s="118">
        <f t="shared" si="14"/>
        <v>0.50169691959295504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106.66034999999999</v>
      </c>
      <c r="D98" s="115">
        <f t="shared" si="15"/>
        <v>5.3330175000000004</v>
      </c>
      <c r="E98" s="116">
        <f t="shared" si="16"/>
        <v>101.3273325</v>
      </c>
      <c r="F98" s="117">
        <f t="shared" si="12"/>
        <v>101.3273325</v>
      </c>
      <c r="G98" s="112"/>
      <c r="H98" s="118">
        <f t="shared" si="13"/>
        <v>4.9345027414000008E-4</v>
      </c>
      <c r="I98" s="118">
        <f t="shared" si="14"/>
        <v>0.49345027414000009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117.23801</v>
      </c>
      <c r="D99" s="115">
        <f t="shared" si="15"/>
        <v>5.8619005000000008</v>
      </c>
      <c r="E99" s="116">
        <f t="shared" si="16"/>
        <v>111.3761095</v>
      </c>
      <c r="F99" s="117">
        <f t="shared" si="12"/>
        <v>111.3761095</v>
      </c>
      <c r="G99" s="112"/>
      <c r="H99" s="118">
        <f t="shared" si="13"/>
        <v>4.4892931010487476E-4</v>
      </c>
      <c r="I99" s="118">
        <f t="shared" si="14"/>
        <v>0.44892931010487475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123.90000999999999</v>
      </c>
      <c r="D101" s="115">
        <f t="shared" si="15"/>
        <v>6.1950004999999999</v>
      </c>
      <c r="E101" s="116">
        <f t="shared" si="16"/>
        <v>117.70500949999999</v>
      </c>
      <c r="F101" s="117">
        <f t="shared" si="12"/>
        <v>117.70500949999999</v>
      </c>
      <c r="G101" s="112"/>
      <c r="H101" s="118">
        <f t="shared" si="13"/>
        <v>4.2479075625069355E-4</v>
      </c>
      <c r="I101" s="118">
        <f t="shared" si="14"/>
        <v>0.42479075625069357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121.24</v>
      </c>
      <c r="D102" s="115">
        <f t="shared" si="15"/>
        <v>6.0620000000000003</v>
      </c>
      <c r="E102" s="116">
        <f t="shared" si="16"/>
        <v>115.178</v>
      </c>
      <c r="F102" s="117">
        <f t="shared" si="12"/>
        <v>115.178</v>
      </c>
      <c r="G102" s="112"/>
      <c r="H102" s="118">
        <f t="shared" si="13"/>
        <v>4.3411068085919165E-4</v>
      </c>
      <c r="I102" s="118">
        <f t="shared" si="14"/>
        <v>0.43411068085919163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129.76485</v>
      </c>
      <c r="D103" s="115">
        <f t="shared" si="15"/>
        <v>6.4882425000000001</v>
      </c>
      <c r="E103" s="116">
        <f t="shared" si="16"/>
        <v>123.2766075</v>
      </c>
      <c r="F103" s="117">
        <f t="shared" si="12"/>
        <v>123.2766075</v>
      </c>
      <c r="G103" s="112"/>
      <c r="H103" s="118">
        <f t="shared" si="13"/>
        <v>4.0559195303942804E-4</v>
      </c>
      <c r="I103" s="118">
        <f t="shared" si="14"/>
        <v>0.40559195303942802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131.56610000000001</v>
      </c>
      <c r="D104" s="115">
        <f t="shared" si="15"/>
        <v>6.5783050000000003</v>
      </c>
      <c r="E104" s="116">
        <f t="shared" si="16"/>
        <v>124.98779500000001</v>
      </c>
      <c r="F104" s="117">
        <f t="shared" si="12"/>
        <v>124.98779500000001</v>
      </c>
      <c r="G104" s="112"/>
      <c r="H104" s="118">
        <f t="shared" si="13"/>
        <v>4.0003905981380022E-4</v>
      </c>
      <c r="I104" s="118">
        <f t="shared" si="14"/>
        <v>0.40003905981380022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134.98074</v>
      </c>
      <c r="D105" s="115">
        <f t="shared" si="15"/>
        <v>6.7490370000000004</v>
      </c>
      <c r="E105" s="116">
        <f t="shared" si="16"/>
        <v>128.23170300000001</v>
      </c>
      <c r="F105" s="117">
        <f t="shared" si="12"/>
        <v>128.23170300000001</v>
      </c>
      <c r="G105" s="112"/>
      <c r="H105" s="118">
        <f t="shared" si="13"/>
        <v>3.8991917622742574E-4</v>
      </c>
      <c r="I105" s="118">
        <f t="shared" si="14"/>
        <v>0.38991917622742572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151.91200000000001</v>
      </c>
      <c r="D106" s="115">
        <f t="shared" si="15"/>
        <v>7.595600000000001</v>
      </c>
      <c r="E106" s="116">
        <f t="shared" si="16"/>
        <v>144.31640000000002</v>
      </c>
      <c r="F106" s="117">
        <f t="shared" si="12"/>
        <v>144.31640000000002</v>
      </c>
      <c r="G106" s="112"/>
      <c r="H106" s="118">
        <f t="shared" si="13"/>
        <v>3.4646097047875361E-4</v>
      </c>
      <c r="I106" s="118">
        <f t="shared" si="14"/>
        <v>0.34646097047875363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158.77779000000001</v>
      </c>
      <c r="D107" s="115">
        <f t="shared" si="15"/>
        <v>7.938889500000001</v>
      </c>
      <c r="E107" s="116">
        <f t="shared" si="16"/>
        <v>150.83890050000002</v>
      </c>
      <c r="F107" s="117">
        <f t="shared" si="12"/>
        <v>150.83890050000002</v>
      </c>
      <c r="G107" s="112"/>
      <c r="H107" s="118">
        <f t="shared" si="13"/>
        <v>3.3147947800110048E-4</v>
      </c>
      <c r="I107" s="118">
        <f t="shared" si="14"/>
        <v>0.3314794780011005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162.15548999999999</v>
      </c>
      <c r="D108" s="115">
        <f t="shared" si="15"/>
        <v>8.1077744999999997</v>
      </c>
      <c r="E108" s="116">
        <f t="shared" si="16"/>
        <v>154.04771549999998</v>
      </c>
      <c r="F108" s="117">
        <f t="shared" si="12"/>
        <v>154.04771549999998</v>
      </c>
      <c r="G108" s="112"/>
      <c r="H108" s="118">
        <f t="shared" si="13"/>
        <v>3.245747581371956E-4</v>
      </c>
      <c r="I108" s="118">
        <f t="shared" si="14"/>
        <v>0.32457475813719561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158.37</v>
      </c>
      <c r="D109" s="115">
        <f t="shared" si="15"/>
        <v>7.9185000000000008</v>
      </c>
      <c r="E109" s="116">
        <f t="shared" si="16"/>
        <v>150.45150000000001</v>
      </c>
      <c r="F109" s="117">
        <f t="shared" si="12"/>
        <v>150.45150000000001</v>
      </c>
      <c r="G109" s="112"/>
      <c r="H109" s="118">
        <f t="shared" si="13"/>
        <v>3.3233301097031209E-4</v>
      </c>
      <c r="I109" s="118">
        <f t="shared" si="14"/>
        <v>0.33233301097031209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170.75575000000001</v>
      </c>
      <c r="D111" s="115">
        <f t="shared" si="15"/>
        <v>8.5377875000000003</v>
      </c>
      <c r="E111" s="116">
        <f t="shared" si="16"/>
        <v>162.2179625</v>
      </c>
      <c r="F111" s="117">
        <f t="shared" si="12"/>
        <v>162.2179625</v>
      </c>
      <c r="G111" s="112"/>
      <c r="H111" s="118">
        <f t="shared" si="13"/>
        <v>3.0822727168700569E-4</v>
      </c>
      <c r="I111" s="118">
        <f t="shared" si="14"/>
        <v>0.3082272716870057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209.53559999999999</v>
      </c>
      <c r="D112" s="115">
        <f t="shared" si="15"/>
        <v>10.47678</v>
      </c>
      <c r="E112" s="116">
        <f t="shared" si="16"/>
        <v>199.05882</v>
      </c>
      <c r="F112" s="117">
        <f t="shared" si="12"/>
        <v>199.05882</v>
      </c>
      <c r="G112" s="112"/>
      <c r="H112" s="118">
        <f t="shared" si="13"/>
        <v>2.5118203755050868E-4</v>
      </c>
      <c r="I112" s="118">
        <f t="shared" si="14"/>
        <v>0.25118203755050866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277.05002000000002</v>
      </c>
      <c r="D113" s="115">
        <f t="shared" si="15"/>
        <v>13.852501000000002</v>
      </c>
      <c r="E113" s="116">
        <f t="shared" si="16"/>
        <v>263.197519</v>
      </c>
      <c r="F113" s="117">
        <f t="shared" si="12"/>
        <v>263.197519</v>
      </c>
      <c r="G113" s="112"/>
      <c r="H113" s="118">
        <f t="shared" si="13"/>
        <v>1.8997139558902913E-4</v>
      </c>
      <c r="I113" s="118">
        <f t="shared" si="14"/>
        <v>0.18997139558902915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328.03998000000001</v>
      </c>
      <c r="D114" s="115">
        <f t="shared" si="15"/>
        <v>16.401999</v>
      </c>
      <c r="E114" s="116">
        <f t="shared" si="16"/>
        <v>311.63798100000002</v>
      </c>
      <c r="F114" s="117">
        <f t="shared" si="12"/>
        <v>311.63798100000002</v>
      </c>
      <c r="G114" s="112"/>
      <c r="H114" s="118">
        <f t="shared" si="13"/>
        <v>1.6044257455255419E-4</v>
      </c>
      <c r="I114" s="118">
        <f t="shared" si="14"/>
        <v>0.1604425745525542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332.4</v>
      </c>
      <c r="D115" s="115">
        <f t="shared" si="15"/>
        <v>16.62</v>
      </c>
      <c r="E115" s="116">
        <f t="shared" si="16"/>
        <v>315.77999999999997</v>
      </c>
      <c r="F115" s="117">
        <f t="shared" si="12"/>
        <v>315.77999999999997</v>
      </c>
      <c r="G115" s="112"/>
      <c r="H115" s="118">
        <f t="shared" si="13"/>
        <v>1.5833808347583784E-4</v>
      </c>
      <c r="I115" s="118">
        <f t="shared" si="14"/>
        <v>0.15833808347583783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360.87049999999999</v>
      </c>
      <c r="D116" s="115">
        <f t="shared" si="15"/>
        <v>18.043524999999999</v>
      </c>
      <c r="E116" s="116">
        <f t="shared" si="16"/>
        <v>342.826975</v>
      </c>
      <c r="F116" s="117">
        <f t="shared" si="12"/>
        <v>342.826975</v>
      </c>
      <c r="G116" s="112"/>
      <c r="H116" s="118">
        <f t="shared" si="13"/>
        <v>1.4584616627673483E-4</v>
      </c>
      <c r="I116" s="118">
        <f t="shared" si="14"/>
        <v>0.14584616627673483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439.72766000000001</v>
      </c>
      <c r="D117" s="115">
        <f t="shared" si="15"/>
        <v>21.986383000000004</v>
      </c>
      <c r="E117" s="116">
        <f t="shared" si="16"/>
        <v>417.74127700000003</v>
      </c>
      <c r="F117" s="117">
        <f t="shared" si="12"/>
        <v>417.74127700000003</v>
      </c>
      <c r="G117" s="112"/>
      <c r="H117" s="118">
        <f t="shared" si="13"/>
        <v>1.1969130835974345E-4</v>
      </c>
      <c r="I117" s="118">
        <f t="shared" si="14"/>
        <v>0.11969130835974345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459.12772000000001</v>
      </c>
      <c r="D119" s="115">
        <f t="shared" si="15"/>
        <v>22.956386000000002</v>
      </c>
      <c r="E119" s="116">
        <f t="shared" si="16"/>
        <v>436.171334</v>
      </c>
      <c r="F119" s="117">
        <f t="shared" si="12"/>
        <v>436.171334</v>
      </c>
      <c r="G119" s="112"/>
      <c r="H119" s="118">
        <f t="shared" si="13"/>
        <v>1.1463385165977032E-4</v>
      </c>
      <c r="I119" s="118">
        <f t="shared" si="14"/>
        <v>0.11463385165977032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449.86</v>
      </c>
      <c r="D120" s="115">
        <f t="shared" si="15"/>
        <v>22.493000000000002</v>
      </c>
      <c r="E120" s="116">
        <f t="shared" si="16"/>
        <v>427.36700000000002</v>
      </c>
      <c r="F120" s="117">
        <f t="shared" si="12"/>
        <v>427.36700000000002</v>
      </c>
      <c r="G120" s="112"/>
      <c r="H120" s="118">
        <f t="shared" si="13"/>
        <v>1.1699546291594814E-4</v>
      </c>
      <c r="I120" s="118">
        <f t="shared" si="14"/>
        <v>0.11699546291594815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572.47155999999995</v>
      </c>
      <c r="D121" s="115">
        <f t="shared" si="15"/>
        <v>28.623577999999998</v>
      </c>
      <c r="E121" s="116">
        <f t="shared" si="16"/>
        <v>543.847982</v>
      </c>
      <c r="F121" s="117">
        <f t="shared" si="12"/>
        <v>543.847982</v>
      </c>
      <c r="G121" s="112"/>
      <c r="H121" s="118">
        <f t="shared" si="13"/>
        <v>9.1937456154797146E-5</v>
      </c>
      <c r="I121" s="118">
        <f t="shared" si="14"/>
        <v>9.1937456154797148E-2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585.74</v>
      </c>
      <c r="D122" s="115">
        <f t="shared" si="15"/>
        <v>29.287000000000003</v>
      </c>
      <c r="E122" s="116">
        <f t="shared" si="16"/>
        <v>556.45299999999997</v>
      </c>
      <c r="F122" s="117">
        <f t="shared" si="12"/>
        <v>556.45299999999997</v>
      </c>
      <c r="G122" s="112"/>
      <c r="H122" s="118">
        <f t="shared" si="13"/>
        <v>8.985484847776927E-5</v>
      </c>
      <c r="I122" s="118">
        <f t="shared" si="14"/>
        <v>8.985484847776927E-2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586.30349999999999</v>
      </c>
      <c r="D123" s="115">
        <f t="shared" si="15"/>
        <v>29.315175</v>
      </c>
      <c r="E123" s="116">
        <f t="shared" si="16"/>
        <v>556.98832500000003</v>
      </c>
      <c r="F123" s="117">
        <f t="shared" si="12"/>
        <v>556.98832500000003</v>
      </c>
      <c r="G123" s="112"/>
      <c r="H123" s="118">
        <f t="shared" si="13"/>
        <v>8.9768488414905144E-5</v>
      </c>
      <c r="I123" s="118">
        <f t="shared" si="14"/>
        <v>8.9768488414905145E-2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884.74963000000002</v>
      </c>
      <c r="D124" s="115">
        <f t="shared" si="15"/>
        <v>44.237481500000001</v>
      </c>
      <c r="E124" s="116">
        <f t="shared" si="16"/>
        <v>840.51214849999997</v>
      </c>
      <c r="F124" s="117">
        <f t="shared" si="12"/>
        <v>840.51214849999997</v>
      </c>
      <c r="G124" s="112"/>
      <c r="H124" s="118">
        <f t="shared" si="13"/>
        <v>5.9487539935301759E-5</v>
      </c>
      <c r="I124" s="118">
        <f t="shared" si="14"/>
        <v>5.9487539935301759E-2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920.89557000000002</v>
      </c>
      <c r="D125" s="115">
        <f t="shared" si="15"/>
        <v>46.044778500000007</v>
      </c>
      <c r="E125" s="116">
        <f t="shared" si="16"/>
        <v>874.85079150000001</v>
      </c>
      <c r="F125" s="117">
        <f t="shared" si="12"/>
        <v>874.85079150000001</v>
      </c>
      <c r="G125" s="112"/>
      <c r="H125" s="118">
        <f t="shared" si="13"/>
        <v>5.7152603033336791E-5</v>
      </c>
      <c r="I125" s="118">
        <f t="shared" si="14"/>
        <v>5.7152603033336788E-2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989.72</v>
      </c>
      <c r="D126" s="115">
        <f t="shared" si="15"/>
        <v>49.486000000000004</v>
      </c>
      <c r="E126" s="116">
        <f t="shared" si="16"/>
        <v>940.23400000000004</v>
      </c>
      <c r="F126" s="117">
        <f t="shared" si="12"/>
        <v>940.23400000000004</v>
      </c>
      <c r="G126" s="112"/>
      <c r="H126" s="118">
        <f t="shared" si="13"/>
        <v>5.3178251371467124E-5</v>
      </c>
      <c r="I126" s="118">
        <f t="shared" si="14"/>
        <v>5.3178251371467124E-2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1483</v>
      </c>
      <c r="D128" s="115">
        <f t="shared" si="15"/>
        <v>74.150000000000006</v>
      </c>
      <c r="E128" s="116">
        <f t="shared" si="16"/>
        <v>1408.85</v>
      </c>
      <c r="F128" s="117">
        <f t="shared" si="12"/>
        <v>1408.85</v>
      </c>
      <c r="G128" s="112"/>
      <c r="H128" s="118">
        <f t="shared" si="13"/>
        <v>3.5489938602406286E-5</v>
      </c>
      <c r="I128" s="118">
        <f t="shared" si="14"/>
        <v>3.5489938602406283E-2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1322.3598999999999</v>
      </c>
      <c r="D129" s="115">
        <f t="shared" si="15"/>
        <v>66.117994999999993</v>
      </c>
      <c r="E129" s="116">
        <f t="shared" si="16"/>
        <v>1256.2419049999999</v>
      </c>
      <c r="F129" s="117">
        <f t="shared" si="12"/>
        <v>1256.2419049999999</v>
      </c>
      <c r="G129" s="112"/>
      <c r="H129" s="118">
        <f t="shared" si="13"/>
        <v>3.9801251495427572E-5</v>
      </c>
      <c r="I129" s="118">
        <f t="shared" si="14"/>
        <v>3.980125149542757E-2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1529.9863</v>
      </c>
      <c r="D130" s="115">
        <f t="shared" si="15"/>
        <v>76.49931500000001</v>
      </c>
      <c r="E130" s="116">
        <f t="shared" si="16"/>
        <v>1453.486985</v>
      </c>
      <c r="F130" s="117">
        <f t="shared" si="12"/>
        <v>1453.486985</v>
      </c>
      <c r="G130" s="112"/>
      <c r="H130" s="118">
        <f t="shared" si="13"/>
        <v>3.4400032828639407E-5</v>
      </c>
      <c r="I130" s="118">
        <f t="shared" si="14"/>
        <v>3.4400032828639404E-2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2318.7604999999999</v>
      </c>
      <c r="D133" s="115">
        <f t="shared" si="15"/>
        <v>115.938025</v>
      </c>
      <c r="E133" s="116">
        <f t="shared" si="16"/>
        <v>2202.8224749999999</v>
      </c>
      <c r="F133" s="117">
        <f t="shared" si="17"/>
        <v>2202.8224749999999</v>
      </c>
      <c r="G133" s="112"/>
      <c r="H133" s="118">
        <f t="shared" si="18"/>
        <v>2.2698152287555483E-5</v>
      </c>
      <c r="I133" s="118">
        <f t="shared" si="19"/>
        <v>2.2698152287555482E-2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3003.9895000000001</v>
      </c>
      <c r="D135" s="115">
        <f t="shared" ref="D135:D149" si="20">C135*0.05</f>
        <v>150.19947500000001</v>
      </c>
      <c r="E135" s="116">
        <f t="shared" si="16"/>
        <v>2853.7900250000002</v>
      </c>
      <c r="F135" s="117">
        <f t="shared" si="17"/>
        <v>2853.7900250000002</v>
      </c>
      <c r="G135" s="112"/>
      <c r="H135" s="118">
        <f t="shared" si="18"/>
        <v>1.7520560224118108E-5</v>
      </c>
      <c r="I135" s="118">
        <f t="shared" si="19"/>
        <v>1.7520560224118107E-2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3191.47</v>
      </c>
      <c r="D136" s="115">
        <f t="shared" si="20"/>
        <v>159.5735</v>
      </c>
      <c r="E136" s="116">
        <f t="shared" si="16"/>
        <v>3031.8964999999998</v>
      </c>
      <c r="F136" s="117">
        <f t="shared" si="17"/>
        <v>3031.8964999999998</v>
      </c>
      <c r="G136" s="112"/>
      <c r="H136" s="118">
        <f t="shared" si="18"/>
        <v>1.6491328117565983E-5</v>
      </c>
      <c r="I136" s="118">
        <f t="shared" si="19"/>
        <v>1.6491328117565984E-2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3604</v>
      </c>
      <c r="D137" s="115">
        <f t="shared" si="20"/>
        <v>180.20000000000002</v>
      </c>
      <c r="E137" s="116">
        <f t="shared" si="16"/>
        <v>3423.8</v>
      </c>
      <c r="F137" s="117">
        <f t="shared" si="17"/>
        <v>3423.8</v>
      </c>
      <c r="G137" s="112"/>
      <c r="H137" s="118">
        <f t="shared" si="18"/>
        <v>1.4603656755651621E-5</v>
      </c>
      <c r="I137" s="118">
        <f t="shared" si="19"/>
        <v>1.4603656755651621E-2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4310</v>
      </c>
      <c r="D139" s="115">
        <f t="shared" si="20"/>
        <v>215.5</v>
      </c>
      <c r="E139" s="116">
        <f t="shared" si="16"/>
        <v>4094.5</v>
      </c>
      <c r="F139" s="117">
        <f t="shared" si="17"/>
        <v>4094.5</v>
      </c>
      <c r="G139" s="112"/>
      <c r="H139" s="118">
        <f t="shared" si="18"/>
        <v>1.2211503236048355E-5</v>
      </c>
      <c r="I139" s="118">
        <f t="shared" si="19"/>
        <v>1.2211503236048355E-2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4085.1187</v>
      </c>
      <c r="D140" s="115">
        <f t="shared" si="20"/>
        <v>204.25593500000002</v>
      </c>
      <c r="E140" s="116">
        <f t="shared" si="16"/>
        <v>3880.8627649999999</v>
      </c>
      <c r="F140" s="117">
        <f t="shared" si="17"/>
        <v>3880.8627649999999</v>
      </c>
      <c r="G140" s="112"/>
      <c r="H140" s="118">
        <f t="shared" si="18"/>
        <v>1.2883733084027285E-5</v>
      </c>
      <c r="I140" s="118">
        <f t="shared" si="19"/>
        <v>1.2883733084027285E-2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4605.1790000000001</v>
      </c>
      <c r="D141" s="115">
        <f t="shared" si="20"/>
        <v>230.25895000000003</v>
      </c>
      <c r="E141" s="116">
        <f t="shared" si="16"/>
        <v>4374.9200499999997</v>
      </c>
      <c r="F141" s="117">
        <f t="shared" si="17"/>
        <v>4374.9200499999997</v>
      </c>
      <c r="G141" s="112"/>
      <c r="H141" s="118">
        <f t="shared" si="18"/>
        <v>1.1428780281367662E-5</v>
      </c>
      <c r="I141" s="118">
        <f t="shared" si="19"/>
        <v>1.1428780281367661E-2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5753.2397000000001</v>
      </c>
      <c r="D142" s="115">
        <f t="shared" si="20"/>
        <v>287.66198500000002</v>
      </c>
      <c r="E142" s="116">
        <f t="shared" ref="E142:E150" si="21">C142-D142</f>
        <v>5465.5777150000004</v>
      </c>
      <c r="F142" s="117">
        <f t="shared" si="17"/>
        <v>5465.5777150000004</v>
      </c>
      <c r="G142" s="112"/>
      <c r="H142" s="118">
        <f t="shared" si="18"/>
        <v>9.1481637636909772E-6</v>
      </c>
      <c r="I142" s="118">
        <f t="shared" si="19"/>
        <v>9.1481637636909776E-3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5810</v>
      </c>
      <c r="D143" s="115">
        <f t="shared" si="20"/>
        <v>290.5</v>
      </c>
      <c r="E143" s="116">
        <f t="shared" si="21"/>
        <v>5519.5</v>
      </c>
      <c r="F143" s="117">
        <f t="shared" si="17"/>
        <v>5519.5</v>
      </c>
      <c r="G143" s="112"/>
      <c r="H143" s="118">
        <f t="shared" si="18"/>
        <v>9.0587915572062493E-6</v>
      </c>
      <c r="I143" s="118">
        <f t="shared" si="19"/>
        <v>9.05879155720625E-3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8820.7119999999995</v>
      </c>
      <c r="D144" s="115">
        <f t="shared" si="20"/>
        <v>441.03559999999999</v>
      </c>
      <c r="E144" s="116">
        <f t="shared" si="21"/>
        <v>8379.6764000000003</v>
      </c>
      <c r="F144" s="117">
        <f t="shared" si="17"/>
        <v>8379.6764000000003</v>
      </c>
      <c r="G144" s="112"/>
      <c r="H144" s="118">
        <f t="shared" si="18"/>
        <v>5.9668175253163542E-6</v>
      </c>
      <c r="I144" s="118">
        <f t="shared" si="19"/>
        <v>5.9668175253163539E-3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11903.148999999999</v>
      </c>
      <c r="D145" s="115">
        <f t="shared" si="20"/>
        <v>595.15745000000004</v>
      </c>
      <c r="E145" s="116">
        <f t="shared" si="21"/>
        <v>11307.991549999999</v>
      </c>
      <c r="F145" s="117">
        <f t="shared" si="17"/>
        <v>11307.991549999999</v>
      </c>
      <c r="G145" s="112"/>
      <c r="H145" s="118">
        <f t="shared" si="18"/>
        <v>4.4216516946371558E-6</v>
      </c>
      <c r="I145" s="118">
        <f t="shared" si="19"/>
        <v>4.4216516946371555E-3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18060</v>
      </c>
      <c r="D146" s="115">
        <f t="shared" si="20"/>
        <v>903</v>
      </c>
      <c r="E146" s="116">
        <f t="shared" si="21"/>
        <v>17157</v>
      </c>
      <c r="F146" s="117">
        <f t="shared" si="17"/>
        <v>17157</v>
      </c>
      <c r="G146" s="112"/>
      <c r="H146" s="118">
        <f t="shared" si="18"/>
        <v>2.9142624001865126E-6</v>
      </c>
      <c r="I146" s="118">
        <f t="shared" si="19"/>
        <v>2.9142624001865128E-3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22611</v>
      </c>
      <c r="D147" s="115">
        <f t="shared" si="20"/>
        <v>1130.55</v>
      </c>
      <c r="E147" s="116">
        <f t="shared" si="21"/>
        <v>21480.45</v>
      </c>
      <c r="F147" s="117">
        <f t="shared" si="17"/>
        <v>21480.45</v>
      </c>
      <c r="G147" s="112"/>
      <c r="H147" s="118">
        <f t="shared" si="18"/>
        <v>2.3276979765321485E-6</v>
      </c>
      <c r="I147" s="118">
        <f t="shared" si="19"/>
        <v>2.3276979765321486E-3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25879</v>
      </c>
      <c r="D148" s="115">
        <f t="shared" si="20"/>
        <v>1293.95</v>
      </c>
      <c r="E148" s="116">
        <f t="shared" si="21"/>
        <v>24585.05</v>
      </c>
      <c r="F148" s="117">
        <f t="shared" si="17"/>
        <v>24585.05</v>
      </c>
      <c r="G148" s="112"/>
      <c r="H148" s="118">
        <f t="shared" si="18"/>
        <v>2.0337562868491242E-6</v>
      </c>
      <c r="I148" s="118">
        <f t="shared" si="19"/>
        <v>2.0337562868491242E-3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6.6747480000000001</v>
      </c>
      <c r="D150" s="115">
        <f>C150*0.03</f>
        <v>0.20024243999999999</v>
      </c>
      <c r="E150" s="116">
        <f t="shared" si="21"/>
        <v>6.4745055599999999</v>
      </c>
      <c r="F150" s="117">
        <f t="shared" si="17"/>
        <v>6.4745055599999999</v>
      </c>
      <c r="G150" s="112"/>
      <c r="H150" s="118">
        <f t="shared" si="18"/>
        <v>4.6335584581689848E-3</v>
      </c>
      <c r="I150" s="118">
        <f t="shared" si="19"/>
        <v>4.6335584581689844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2026-10-23T08:39:59Z</dcterms:created>
  <dcterms:modified xsi:type="dcterms:W3CDTF">2026-10-23T10:00:56Z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2026-10-23T09:59:17Z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9e064f8e-087c-4941-9956-b8e157b25a20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