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cuments\"/>
    </mc:Choice>
  </mc:AlternateContent>
  <xr:revisionPtr revIDLastSave="0" documentId="8_{3AE88BB3-1035-480D-A1AE-83F493A17095}" xr6:coauthVersionLast="47" xr6:coauthVersionMax="47" xr10:uidLastSave="{00000000-0000-0000-0000-000000000000}"/>
  <bookViews>
    <workbookView xWindow="-110" yWindow="-110" windowWidth="19420" windowHeight="10300" activeTab="1" xr2:uid="{7801E7FC-ED86-4B37-93F1-7137335988EC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D138" i="2" s="1"/>
  <c r="E138" i="2" s="1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D87" i="2" s="1"/>
  <c r="E87" i="2" s="1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D36" i="2" s="1"/>
  <c r="E36" i="2" s="1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1" i="2"/>
  <c r="K56" i="1"/>
  <c r="G43" i="1"/>
  <c r="P41" i="1"/>
  <c r="G41" i="1"/>
  <c r="G39" i="1"/>
  <c r="G37" i="1"/>
  <c r="G35" i="1"/>
  <c r="X34" i="1"/>
  <c r="G33" i="1"/>
  <c r="X32" i="1"/>
  <c r="G31" i="1"/>
  <c r="G29" i="1"/>
  <c r="X28" i="1"/>
  <c r="G27" i="1"/>
  <c r="X26" i="1"/>
  <c r="P25" i="1"/>
  <c r="K25" i="1"/>
  <c r="J25" i="1"/>
  <c r="G25" i="1"/>
  <c r="H25" i="1" s="1"/>
  <c r="C23" i="1"/>
  <c r="B23" i="1"/>
  <c r="B16" i="1"/>
  <c r="D150" i="2" l="1"/>
  <c r="E150" i="2" s="1"/>
  <c r="D149" i="2"/>
  <c r="E149" i="2" s="1"/>
  <c r="D148" i="2"/>
  <c r="E148" i="2" s="1"/>
  <c r="D147" i="2"/>
  <c r="E147" i="2" s="1"/>
  <c r="D146" i="2"/>
  <c r="E146" i="2" s="1"/>
  <c r="D145" i="2"/>
  <c r="E145" i="2" s="1"/>
  <c r="D144" i="2"/>
  <c r="E144" i="2" s="1"/>
  <c r="D143" i="2"/>
  <c r="E143" i="2" s="1"/>
  <c r="D142" i="2"/>
  <c r="E142" i="2" s="1"/>
  <c r="D141" i="2"/>
  <c r="E141" i="2" s="1"/>
  <c r="D140" i="2"/>
  <c r="E140" i="2" s="1"/>
  <c r="D139" i="2"/>
  <c r="E139" i="2" s="1"/>
  <c r="F138" i="2"/>
  <c r="H138" i="2"/>
  <c r="I138" i="2" s="1"/>
  <c r="D137" i="2"/>
  <c r="E137" i="2"/>
  <c r="D136" i="2"/>
  <c r="E136" i="2"/>
  <c r="D135" i="2"/>
  <c r="E135" i="2"/>
  <c r="D134" i="2"/>
  <c r="E134" i="2" s="1"/>
  <c r="D133" i="2"/>
  <c r="E133" i="2" s="1"/>
  <c r="D132" i="2"/>
  <c r="E132" i="2" s="1"/>
  <c r="D131" i="2"/>
  <c r="E131" i="2" s="1"/>
  <c r="D130" i="2"/>
  <c r="E130" i="2" s="1"/>
  <c r="D129" i="2"/>
  <c r="E129" i="2"/>
  <c r="D128" i="2"/>
  <c r="E128" i="2" s="1"/>
  <c r="D127" i="2"/>
  <c r="E127" i="2" s="1"/>
  <c r="D126" i="2"/>
  <c r="E126" i="2"/>
  <c r="D125" i="2"/>
  <c r="E125" i="2"/>
  <c r="D124" i="2"/>
  <c r="E124" i="2"/>
  <c r="D123" i="2"/>
  <c r="E123" i="2"/>
  <c r="D122" i="2"/>
  <c r="E122" i="2"/>
  <c r="D121" i="2"/>
  <c r="E121" i="2"/>
  <c r="D120" i="2"/>
  <c r="E120" i="2"/>
  <c r="D119" i="2"/>
  <c r="E119" i="2"/>
  <c r="D118" i="2"/>
  <c r="E118" i="2" s="1"/>
  <c r="D117" i="2"/>
  <c r="E117" i="2" s="1"/>
  <c r="D116" i="2"/>
  <c r="E116" i="2" s="1"/>
  <c r="D115" i="2"/>
  <c r="E115" i="2" s="1"/>
  <c r="D114" i="2"/>
  <c r="E114" i="2" s="1"/>
  <c r="D113" i="2"/>
  <c r="E113" i="2"/>
  <c r="D112" i="2"/>
  <c r="E112" i="2" s="1"/>
  <c r="D111" i="2"/>
  <c r="E111" i="2" s="1"/>
  <c r="D110" i="2"/>
  <c r="E110" i="2"/>
  <c r="D109" i="2"/>
  <c r="E109" i="2"/>
  <c r="D108" i="2"/>
  <c r="E108" i="2"/>
  <c r="D107" i="2"/>
  <c r="E107" i="2"/>
  <c r="D106" i="2"/>
  <c r="E106" i="2" s="1"/>
  <c r="D105" i="2"/>
  <c r="E105" i="2" s="1"/>
  <c r="D104" i="2"/>
  <c r="E104" i="2"/>
  <c r="D103" i="2"/>
  <c r="E103" i="2"/>
  <c r="D102" i="2"/>
  <c r="E102" i="2" s="1"/>
  <c r="D101" i="2"/>
  <c r="E101" i="2" s="1"/>
  <c r="D100" i="2"/>
  <c r="E100" i="2" s="1"/>
  <c r="D99" i="2"/>
  <c r="E99" i="2"/>
  <c r="D98" i="2"/>
  <c r="E98" i="2"/>
  <c r="D97" i="2"/>
  <c r="E97" i="2" s="1"/>
  <c r="D96" i="2"/>
  <c r="E96" i="2" s="1"/>
  <c r="D95" i="2"/>
  <c r="E95" i="2"/>
  <c r="D94" i="2"/>
  <c r="E94" i="2" s="1"/>
  <c r="D93" i="2"/>
  <c r="E93" i="2" s="1"/>
  <c r="D92" i="2"/>
  <c r="E92" i="2" s="1"/>
  <c r="D91" i="2"/>
  <c r="E91" i="2" s="1"/>
  <c r="D90" i="2"/>
  <c r="E90" i="2"/>
  <c r="D89" i="2"/>
  <c r="E89" i="2" s="1"/>
  <c r="D88" i="2"/>
  <c r="E88" i="2"/>
  <c r="F87" i="2"/>
  <c r="H87" i="2"/>
  <c r="I87" i="2" s="1"/>
  <c r="D86" i="2"/>
  <c r="E86" i="2"/>
  <c r="D85" i="2"/>
  <c r="E85" i="2" s="1"/>
  <c r="D84" i="2"/>
  <c r="E84" i="2"/>
  <c r="D83" i="2"/>
  <c r="E83" i="2" s="1"/>
  <c r="D82" i="2"/>
  <c r="E82" i="2" s="1"/>
  <c r="D81" i="2"/>
  <c r="E81" i="2" s="1"/>
  <c r="D80" i="2"/>
  <c r="E80" i="2" s="1"/>
  <c r="D79" i="2"/>
  <c r="E79" i="2"/>
  <c r="D78" i="2"/>
  <c r="E78" i="2"/>
  <c r="D77" i="2"/>
  <c r="E77" i="2"/>
  <c r="D76" i="2"/>
  <c r="E76" i="2" s="1"/>
  <c r="D75" i="2"/>
  <c r="E75" i="2" s="1"/>
  <c r="D74" i="2"/>
  <c r="E74" i="2"/>
  <c r="D73" i="2"/>
  <c r="E73" i="2" s="1"/>
  <c r="D72" i="2"/>
  <c r="E72" i="2" s="1"/>
  <c r="D71" i="2"/>
  <c r="E71" i="2" s="1"/>
  <c r="D70" i="2"/>
  <c r="E70" i="2"/>
  <c r="D69" i="2"/>
  <c r="E69" i="2"/>
  <c r="D68" i="2"/>
  <c r="E68" i="2"/>
  <c r="D67" i="2"/>
  <c r="E67" i="2"/>
  <c r="D66" i="2"/>
  <c r="E66" i="2" s="1"/>
  <c r="D65" i="2"/>
  <c r="E65" i="2"/>
  <c r="D64" i="2"/>
  <c r="E64" i="2" s="1"/>
  <c r="D63" i="2"/>
  <c r="E63" i="2"/>
  <c r="D62" i="2"/>
  <c r="E62" i="2" s="1"/>
  <c r="D61" i="2"/>
  <c r="E61" i="2"/>
  <c r="D60" i="2"/>
  <c r="E60" i="2" s="1"/>
  <c r="D59" i="2"/>
  <c r="E59" i="2" s="1"/>
  <c r="D58" i="2"/>
  <c r="E58" i="2"/>
  <c r="D57" i="2"/>
  <c r="E57" i="2"/>
  <c r="D56" i="2"/>
  <c r="E56" i="2"/>
  <c r="D55" i="2"/>
  <c r="E55" i="2"/>
  <c r="D54" i="2"/>
  <c r="E54" i="2" s="1"/>
  <c r="D53" i="2"/>
  <c r="E53" i="2" s="1"/>
  <c r="D52" i="2"/>
  <c r="E52" i="2"/>
  <c r="D51" i="2"/>
  <c r="E51" i="2" s="1"/>
  <c r="D50" i="2"/>
  <c r="E50" i="2"/>
  <c r="D49" i="2"/>
  <c r="E49" i="2"/>
  <c r="D48" i="2"/>
  <c r="E48" i="2"/>
  <c r="D47" i="2"/>
  <c r="E47" i="2"/>
  <c r="D46" i="2"/>
  <c r="E46" i="2" s="1"/>
  <c r="D45" i="2"/>
  <c r="E45" i="2"/>
  <c r="D44" i="2"/>
  <c r="E44" i="2" s="1"/>
  <c r="D43" i="2"/>
  <c r="E43" i="2"/>
  <c r="D42" i="2"/>
  <c r="E42" i="2"/>
  <c r="D41" i="2"/>
  <c r="E41" i="2" s="1"/>
  <c r="D40" i="2"/>
  <c r="E40" i="2" s="1"/>
  <c r="D39" i="2"/>
  <c r="E39" i="2" s="1"/>
  <c r="D38" i="2"/>
  <c r="E38" i="2" s="1"/>
  <c r="D37" i="2"/>
  <c r="E37" i="2"/>
  <c r="F36" i="2"/>
  <c r="H36" i="2"/>
  <c r="I36" i="2" s="1"/>
  <c r="D35" i="2"/>
  <c r="E35" i="2" s="1"/>
  <c r="D34" i="2"/>
  <c r="E34" i="2"/>
  <c r="D33" i="2"/>
  <c r="E33" i="2" s="1"/>
  <c r="D32" i="2"/>
  <c r="E32" i="2"/>
  <c r="D31" i="2"/>
  <c r="E31" i="2" s="1"/>
  <c r="D30" i="2"/>
  <c r="E30" i="2" s="1"/>
  <c r="D29" i="2"/>
  <c r="E29" i="2" s="1"/>
  <c r="D28" i="2"/>
  <c r="E28" i="2" s="1"/>
  <c r="D27" i="2"/>
  <c r="E27" i="2"/>
  <c r="D26" i="2"/>
  <c r="E26" i="2" s="1"/>
  <c r="D25" i="2"/>
  <c r="E25" i="2"/>
  <c r="D24" i="2"/>
  <c r="E24" i="2"/>
  <c r="D23" i="2"/>
  <c r="E23" i="2" s="1"/>
  <c r="D22" i="2"/>
  <c r="E22" i="2" s="1"/>
  <c r="D21" i="2"/>
  <c r="E21" i="2" s="1"/>
  <c r="D20" i="2"/>
  <c r="E20" i="2" s="1"/>
  <c r="D19" i="2"/>
  <c r="E19" i="2"/>
  <c r="D18" i="2"/>
  <c r="E18" i="2" s="1"/>
  <c r="D17" i="2"/>
  <c r="E17" i="2" s="1"/>
  <c r="D16" i="2"/>
  <c r="E16" i="2" s="1"/>
  <c r="D15" i="2"/>
  <c r="E15" i="2" s="1"/>
  <c r="D14" i="2"/>
  <c r="E14" i="2"/>
  <c r="D13" i="2"/>
  <c r="E13" i="2" s="1"/>
  <c r="D12" i="2"/>
  <c r="E12" i="2"/>
  <c r="D11" i="2"/>
  <c r="E11" i="2" s="1"/>
  <c r="D10" i="2"/>
  <c r="E10" i="2" s="1"/>
  <c r="D9" i="2"/>
  <c r="E9" i="2" s="1"/>
  <c r="D8" i="2"/>
  <c r="E8" i="2"/>
  <c r="D7" i="2"/>
  <c r="E7" i="2"/>
  <c r="D6" i="2"/>
  <c r="E6" i="2" s="1"/>
  <c r="D5" i="2"/>
  <c r="E5" i="2" s="1"/>
  <c r="D4" i="2"/>
  <c r="E4" i="2"/>
  <c r="D3" i="2"/>
  <c r="E3" i="2"/>
  <c r="D2" i="2"/>
  <c r="E2" i="2"/>
  <c r="P43" i="1"/>
  <c r="K43" i="1"/>
  <c r="B43" i="1" s="1"/>
  <c r="J43" i="1"/>
  <c r="C43" i="1" s="1"/>
  <c r="H43" i="1"/>
  <c r="T41" i="1"/>
  <c r="S41" i="1"/>
  <c r="Q41" i="1"/>
  <c r="K41" i="1"/>
  <c r="B41" i="1" s="1"/>
  <c r="L50" i="1" s="1"/>
  <c r="J41" i="1"/>
  <c r="C41" i="1" s="1"/>
  <c r="H41" i="1"/>
  <c r="J39" i="1"/>
  <c r="B39" i="1" s="1"/>
  <c r="H39" i="1"/>
  <c r="P39" i="1"/>
  <c r="K39" i="1"/>
  <c r="C39" i="1" s="1"/>
  <c r="J37" i="1"/>
  <c r="C37" i="1" s="1"/>
  <c r="H37" i="1"/>
  <c r="K37" i="1"/>
  <c r="B37" i="1" s="1"/>
  <c r="P37" i="1"/>
  <c r="P35" i="1"/>
  <c r="K35" i="1"/>
  <c r="B35" i="1" s="1"/>
  <c r="J35" i="1"/>
  <c r="C35" i="1" s="1"/>
  <c r="H35" i="1"/>
  <c r="P33" i="1"/>
  <c r="H33" i="1"/>
  <c r="K33" i="1" s="1"/>
  <c r="B33" i="1" s="1"/>
  <c r="L51" i="1" s="1"/>
  <c r="J33" i="1"/>
  <c r="C33" i="1" s="1"/>
  <c r="X30" i="1"/>
  <c r="P31" i="1"/>
  <c r="H31" i="1"/>
  <c r="J31" i="1"/>
  <c r="C31" i="1" s="1"/>
  <c r="K31" i="1"/>
  <c r="B31" i="1" s="1"/>
  <c r="P29" i="1"/>
  <c r="K29" i="1"/>
  <c r="C29" i="1" s="1"/>
  <c r="L49" i="1" s="1"/>
  <c r="H29" i="1"/>
  <c r="J29" i="1"/>
  <c r="B29" i="1" s="1"/>
  <c r="J27" i="1"/>
  <c r="C27" i="1" s="1"/>
  <c r="H27" i="1"/>
  <c r="K27" i="1" s="1"/>
  <c r="B27" i="1" s="1"/>
  <c r="L52" i="1" s="1"/>
  <c r="P27" i="1"/>
  <c r="Q25" i="1"/>
  <c r="T25" i="1"/>
  <c r="S25" i="1"/>
  <c r="C25" i="1"/>
  <c r="L48" i="1" s="1"/>
  <c r="Y24" i="1"/>
  <c r="B25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F142" i="2"/>
  <c r="H142" i="2"/>
  <c r="I142" i="2" s="1"/>
  <c r="F141" i="2"/>
  <c r="H141" i="2"/>
  <c r="I141" i="2" s="1"/>
  <c r="F140" i="2"/>
  <c r="H140" i="2"/>
  <c r="I140" i="2" s="1"/>
  <c r="F139" i="2"/>
  <c r="H139" i="2"/>
  <c r="I139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F110" i="2"/>
  <c r="H110" i="2"/>
  <c r="I110" i="2" s="1"/>
  <c r="F109" i="2"/>
  <c r="H109" i="2"/>
  <c r="I109" i="2" s="1"/>
  <c r="F108" i="2"/>
  <c r="H108" i="2"/>
  <c r="I108" i="2" s="1"/>
  <c r="F107" i="2"/>
  <c r="H107" i="2"/>
  <c r="I107" i="2" s="1"/>
  <c r="F106" i="2"/>
  <c r="H106" i="2"/>
  <c r="I106" i="2" s="1"/>
  <c r="F105" i="2"/>
  <c r="H105" i="2"/>
  <c r="I105" i="2" s="1"/>
  <c r="F104" i="2"/>
  <c r="H104" i="2"/>
  <c r="I104" i="2" s="1"/>
  <c r="F103" i="2"/>
  <c r="H103" i="2"/>
  <c r="I103" i="2" s="1"/>
  <c r="F102" i="2"/>
  <c r="H102" i="2"/>
  <c r="I102" i="2" s="1"/>
  <c r="F101" i="2"/>
  <c r="H101" i="2"/>
  <c r="I101" i="2" s="1"/>
  <c r="F100" i="2"/>
  <c r="H100" i="2"/>
  <c r="I100" i="2" s="1"/>
  <c r="H99" i="2"/>
  <c r="I99" i="2" s="1"/>
  <c r="F99" i="2"/>
  <c r="F98" i="2"/>
  <c r="H98" i="2"/>
  <c r="I98" i="2" s="1"/>
  <c r="F97" i="2"/>
  <c r="H97" i="2"/>
  <c r="I97" i="2" s="1"/>
  <c r="F96" i="2"/>
  <c r="H96" i="2"/>
  <c r="I96" i="2" s="1"/>
  <c r="H95" i="2"/>
  <c r="I95" i="2" s="1"/>
  <c r="F95" i="2"/>
  <c r="F94" i="2"/>
  <c r="H94" i="2"/>
  <c r="I94" i="2" s="1"/>
  <c r="F93" i="2"/>
  <c r="H93" i="2"/>
  <c r="I93" i="2" s="1"/>
  <c r="F92" i="2"/>
  <c r="H92" i="2"/>
  <c r="I92" i="2" s="1"/>
  <c r="F91" i="2"/>
  <c r="H91" i="2"/>
  <c r="I91" i="2" s="1"/>
  <c r="F90" i="2"/>
  <c r="H90" i="2"/>
  <c r="I90" i="2" s="1"/>
  <c r="F89" i="2"/>
  <c r="H89" i="2"/>
  <c r="I89" i="2" s="1"/>
  <c r="F88" i="2"/>
  <c r="H88" i="2"/>
  <c r="I88" i="2" s="1"/>
  <c r="F86" i="2"/>
  <c r="H86" i="2"/>
  <c r="I86" i="2" s="1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F80" i="2"/>
  <c r="H80" i="2"/>
  <c r="I80" i="2" s="1"/>
  <c r="F79" i="2"/>
  <c r="H79" i="2"/>
  <c r="I79" i="2" s="1"/>
  <c r="F78" i="2"/>
  <c r="H78" i="2"/>
  <c r="I78" i="2" s="1"/>
  <c r="F77" i="2"/>
  <c r="H77" i="2"/>
  <c r="I77" i="2" s="1"/>
  <c r="F76" i="2"/>
  <c r="H76" i="2"/>
  <c r="I76" i="2" s="1"/>
  <c r="F75" i="2"/>
  <c r="H75" i="2"/>
  <c r="I75" i="2" s="1"/>
  <c r="F74" i="2"/>
  <c r="H74" i="2"/>
  <c r="I74" i="2" s="1"/>
  <c r="F73" i="2"/>
  <c r="H73" i="2"/>
  <c r="I73" i="2" s="1"/>
  <c r="F72" i="2"/>
  <c r="H72" i="2"/>
  <c r="I72" i="2" s="1"/>
  <c r="F71" i="2"/>
  <c r="H71" i="2"/>
  <c r="I71" i="2" s="1"/>
  <c r="F70" i="2"/>
  <c r="H70" i="2"/>
  <c r="I70" i="2" s="1"/>
  <c r="H69" i="2"/>
  <c r="I69" i="2" s="1"/>
  <c r="F69" i="2"/>
  <c r="F68" i="2"/>
  <c r="H68" i="2"/>
  <c r="I68" i="2" s="1"/>
  <c r="F67" i="2"/>
  <c r="H67" i="2"/>
  <c r="I67" i="2" s="1"/>
  <c r="F66" i="2"/>
  <c r="H66" i="2"/>
  <c r="I66" i="2" s="1"/>
  <c r="F65" i="2"/>
  <c r="H65" i="2"/>
  <c r="I65" i="2" s="1"/>
  <c r="F64" i="2"/>
  <c r="H64" i="2"/>
  <c r="I64" i="2" s="1"/>
  <c r="F63" i="2"/>
  <c r="H63" i="2"/>
  <c r="I63" i="2" s="1"/>
  <c r="F62" i="2"/>
  <c r="H62" i="2"/>
  <c r="I62" i="2" s="1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F56" i="2"/>
  <c r="H56" i="2"/>
  <c r="I56" i="2" s="1"/>
  <c r="F55" i="2"/>
  <c r="H55" i="2"/>
  <c r="I55" i="2" s="1"/>
  <c r="F54" i="2"/>
  <c r="H54" i="2"/>
  <c r="I54" i="2" s="1"/>
  <c r="F53" i="2"/>
  <c r="H53" i="2"/>
  <c r="I53" i="2" s="1"/>
  <c r="F52" i="2"/>
  <c r="H52" i="2"/>
  <c r="I52" i="2" s="1"/>
  <c r="F51" i="2"/>
  <c r="H51" i="2"/>
  <c r="I51" i="2" s="1"/>
  <c r="F50" i="2"/>
  <c r="H50" i="2"/>
  <c r="I50" i="2" s="1"/>
  <c r="F49" i="2"/>
  <c r="H49" i="2"/>
  <c r="I49" i="2" s="1"/>
  <c r="F48" i="2"/>
  <c r="H48" i="2"/>
  <c r="I48" i="2" s="1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H42" i="2"/>
  <c r="I42" i="2" s="1"/>
  <c r="F42" i="2"/>
  <c r="F41" i="2"/>
  <c r="H41" i="2"/>
  <c r="I41" i="2" s="1"/>
  <c r="F40" i="2"/>
  <c r="H40" i="2"/>
  <c r="I40" i="2" s="1"/>
  <c r="H39" i="2"/>
  <c r="I39" i="2" s="1"/>
  <c r="F39" i="2"/>
  <c r="F38" i="2"/>
  <c r="H38" i="2"/>
  <c r="I38" i="2" s="1"/>
  <c r="F37" i="2"/>
  <c r="H37" i="2"/>
  <c r="I37" i="2" s="1"/>
  <c r="F35" i="2"/>
  <c r="H35" i="2"/>
  <c r="I35" i="2" s="1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H23" i="2"/>
  <c r="I23" i="2" s="1"/>
  <c r="F23" i="2"/>
  <c r="H22" i="2"/>
  <c r="I22" i="2" s="1"/>
  <c r="F22" i="2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H16" i="2"/>
  <c r="I16" i="2" s="1"/>
  <c r="F16" i="2"/>
  <c r="H15" i="2"/>
  <c r="I15" i="2" s="1"/>
  <c r="F15" i="2"/>
  <c r="H14" i="2"/>
  <c r="I14" i="2" s="1"/>
  <c r="F14" i="2"/>
  <c r="H13" i="2"/>
  <c r="I13" i="2" s="1"/>
  <c r="F13" i="2"/>
  <c r="H12" i="2"/>
  <c r="I12" i="2" s="1"/>
  <c r="F12" i="2"/>
  <c r="H11" i="2"/>
  <c r="I11" i="2" s="1"/>
  <c r="F11" i="2"/>
  <c r="H10" i="2"/>
  <c r="I10" i="2" s="1"/>
  <c r="F10" i="2"/>
  <c r="H9" i="2"/>
  <c r="I9" i="2" s="1"/>
  <c r="F9" i="2"/>
  <c r="F8" i="2"/>
  <c r="H8" i="2"/>
  <c r="I8" i="2" s="1"/>
  <c r="H7" i="2"/>
  <c r="I7" i="2" s="1"/>
  <c r="F7" i="2"/>
  <c r="H6" i="2"/>
  <c r="I6" i="2" s="1"/>
  <c r="F6" i="2"/>
  <c r="F5" i="2"/>
  <c r="H5" i="2"/>
  <c r="I5" i="2" s="1"/>
  <c r="F4" i="2"/>
  <c r="H4" i="2"/>
  <c r="I4" i="2" s="1"/>
  <c r="F3" i="2"/>
  <c r="H3" i="2"/>
  <c r="I3" i="2" s="1"/>
  <c r="H2" i="2"/>
  <c r="I2" i="2" s="1"/>
  <c r="F2" i="2"/>
  <c r="Q43" i="1"/>
  <c r="S43" i="1"/>
  <c r="T43" i="1"/>
  <c r="Q39" i="1"/>
  <c r="S39" i="1"/>
  <c r="T39" i="1"/>
  <c r="Q37" i="1"/>
  <c r="S37" i="1"/>
  <c r="T37" i="1"/>
  <c r="Q35" i="1"/>
  <c r="S35" i="1"/>
  <c r="T35" i="1"/>
  <c r="Q33" i="1"/>
  <c r="T33" i="1" s="1"/>
  <c r="S33" i="1"/>
  <c r="Q31" i="1"/>
  <c r="S31" i="1"/>
  <c r="T31" i="1"/>
  <c r="S29" i="1"/>
  <c r="T29" i="1"/>
  <c r="Q29" i="1"/>
  <c r="S27" i="1"/>
  <c r="Q27" i="1"/>
  <c r="T27" i="1" s="1"/>
  <c r="AA24" i="1"/>
  <c r="Y28" i="1"/>
  <c r="Y30" i="1"/>
  <c r="Y32" i="1"/>
  <c r="Y34" i="1"/>
  <c r="Y26" i="1"/>
  <c r="AB24" i="1" l="1"/>
  <c r="AA30" i="1"/>
  <c r="AA32" i="1"/>
  <c r="AA34" i="1"/>
  <c r="AA26" i="1"/>
  <c r="AA28" i="1"/>
  <c r="AB28" i="1" l="1"/>
  <c r="AB32" i="1"/>
  <c r="AB34" i="1"/>
  <c r="AB30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<sst xmlns="http://schemas.openxmlformats.org/spreadsheetml/2006/main" count="263" uniqueCount="213">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</sst>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E58EF97C-4645-496A-9D0E-9DF8C1F63F5E}"/>
    <cellStyle name="Hyperlink" xfId="2" builtinId="8"/>
    <cellStyle name="Normal" xfId="0" builtinId="0"/>
    <cellStyle name="Normal 3" xfId="3" xr:uid="{B86719B7-C0DA-40EF-912F-21BEAF070961}"/>
  </cellStyles>
  <dxfs count="3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26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26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68c742bf9da7740ab1228a03cc96c69e4e75668dcca479de8a55cb32a3f97525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68c742bf9da7740ab1228a03cc96c69e4e75668dcca479de8a55cb32a3f97525/MASTERCARD%20RATE%20FOR%20TODAY.xlsx?4BB56D3A" TargetMode="External"/><Relationship Id="rId1" Type="http://schemas.openxmlformats.org/officeDocument/2006/relationships/externalLinkPath" Target="file:///\\4BB56D3A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1345</v>
          </cell>
          <cell r="H7">
            <v>1375</v>
          </cell>
        </row>
        <row r="9">
          <cell r="G9">
            <v>1.121</v>
          </cell>
        </row>
        <row r="10">
          <cell r="G10">
            <v>157.06</v>
          </cell>
        </row>
        <row r="11">
          <cell r="G11">
            <v>1.3369</v>
          </cell>
        </row>
        <row r="12">
          <cell r="G12">
            <v>0.8246</v>
          </cell>
        </row>
        <row r="13">
          <cell r="G13">
            <v>16.620200000000001</v>
          </cell>
        </row>
        <row r="14">
          <cell r="G14">
            <v>6.6661999999999999</v>
          </cell>
        </row>
        <row r="15">
          <cell r="G15">
            <v>1.4019999999999999</v>
          </cell>
        </row>
        <row r="16">
          <cell r="G16">
            <v>0.7026</v>
          </cell>
        </row>
        <row r="17">
          <cell r="G17">
            <v>6.6673</v>
          </cell>
        </row>
        <row r="18">
          <cell r="G18">
            <v>6.6679000000000004</v>
          </cell>
        </row>
        <row r="19">
          <cell r="G19">
            <v>1372.29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1530</v>
          </cell>
        </row>
        <row r="3">
          <cell r="A3">
            <v>328</v>
          </cell>
          <cell r="B3">
            <v>209.77510000000001</v>
          </cell>
        </row>
        <row r="4">
          <cell r="A4">
            <v>953</v>
          </cell>
          <cell r="B4">
            <v>106.70808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8.0951249999999995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98.600499999999997</v>
          </cell>
        </row>
        <row r="9">
          <cell r="A9">
            <v>72</v>
          </cell>
          <cell r="B9">
            <v>13.807026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33.799999999999997</v>
          </cell>
        </row>
        <row r="12">
          <cell r="A12">
            <v>949</v>
          </cell>
          <cell r="B12">
            <v>50.319499999999998</v>
          </cell>
        </row>
        <row r="13">
          <cell r="A13">
            <v>586</v>
          </cell>
          <cell r="B13">
            <v>276.94997999999998</v>
          </cell>
        </row>
        <row r="14">
          <cell r="A14">
            <v>702</v>
          </cell>
          <cell r="B14">
            <v>1.2790999999999999</v>
          </cell>
        </row>
        <row r="15">
          <cell r="A15">
            <v>524</v>
          </cell>
          <cell r="B15">
            <v>151.97200000000001</v>
          </cell>
        </row>
        <row r="16">
          <cell r="A16">
            <v>50</v>
          </cell>
          <cell r="B16">
            <v>123.90000999999999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11.84</v>
          </cell>
        </row>
        <row r="19">
          <cell r="A19">
            <v>971</v>
          </cell>
          <cell r="B19">
            <v>64.88</v>
          </cell>
        </row>
        <row r="20">
          <cell r="A20">
            <v>682</v>
          </cell>
          <cell r="B20">
            <v>3.7549999999999999</v>
          </cell>
        </row>
        <row r="21">
          <cell r="A21">
            <v>978</v>
          </cell>
          <cell r="B21">
            <v>0.89421399999999995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6.6724480000000002</v>
          </cell>
        </row>
        <row r="24">
          <cell r="A24">
            <v>324</v>
          </cell>
          <cell r="B24">
            <v>8808.5849999999991</v>
          </cell>
        </row>
        <row r="25">
          <cell r="A25">
            <v>967</v>
          </cell>
          <cell r="B25">
            <v>20.155187999999999</v>
          </cell>
        </row>
        <row r="26">
          <cell r="A26">
            <v>882</v>
          </cell>
          <cell r="B26">
            <v>2.7034552000000001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1.4027000000000001</v>
          </cell>
        </row>
        <row r="30">
          <cell r="A30">
            <v>996</v>
          </cell>
          <cell r="B30">
            <v>886.22720000000004</v>
          </cell>
        </row>
        <row r="31">
          <cell r="A31">
            <v>242</v>
          </cell>
          <cell r="B31">
            <v>2.2114088999999999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94.950005000000004</v>
          </cell>
        </row>
        <row r="34">
          <cell r="A34">
            <v>985</v>
          </cell>
          <cell r="B34">
            <v>3.9344999999999999</v>
          </cell>
        </row>
        <row r="35">
          <cell r="A35">
            <v>756</v>
          </cell>
          <cell r="B35">
            <v>0.8256</v>
          </cell>
        </row>
        <row r="36">
          <cell r="A36">
            <v>578</v>
          </cell>
          <cell r="B36">
            <v>9.3721999999999994</v>
          </cell>
        </row>
        <row r="37">
          <cell r="A37">
            <v>516</v>
          </cell>
          <cell r="B37">
            <v>16.635000000000002</v>
          </cell>
        </row>
        <row r="38">
          <cell r="A38">
            <v>238</v>
          </cell>
          <cell r="B38">
            <v>0.74839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7.6574960000000001</v>
          </cell>
        </row>
        <row r="41">
          <cell r="A41">
            <v>901</v>
          </cell>
          <cell r="B41">
            <v>32.619858000000001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586.56590000000006</v>
          </cell>
        </row>
        <row r="44">
          <cell r="A44">
            <v>360</v>
          </cell>
          <cell r="B44">
            <v>18090</v>
          </cell>
        </row>
        <row r="45">
          <cell r="A45">
            <v>496</v>
          </cell>
          <cell r="B45">
            <v>3605.0001999999999</v>
          </cell>
        </row>
        <row r="46">
          <cell r="A46">
            <v>941</v>
          </cell>
          <cell r="B46">
            <v>105.13294</v>
          </cell>
        </row>
        <row r="47">
          <cell r="A47">
            <v>434</v>
          </cell>
          <cell r="B47">
            <v>6.4154377</v>
          </cell>
        </row>
        <row r="48">
          <cell r="A48">
            <v>930</v>
          </cell>
          <cell r="B48">
            <v>22.140469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94.982506000000001</v>
          </cell>
        </row>
        <row r="51">
          <cell r="A51">
            <v>981</v>
          </cell>
          <cell r="B51">
            <v>2.5659999999999998</v>
          </cell>
        </row>
        <row r="52">
          <cell r="A52">
            <v>752</v>
          </cell>
          <cell r="B52">
            <v>9.9488000000000003</v>
          </cell>
        </row>
        <row r="53">
          <cell r="A53">
            <v>116</v>
          </cell>
          <cell r="B53">
            <v>4085.5266000000001</v>
          </cell>
        </row>
        <row r="54">
          <cell r="A54">
            <v>512</v>
          </cell>
          <cell r="B54">
            <v>0.38513999999999998</v>
          </cell>
        </row>
        <row r="55">
          <cell r="A55">
            <v>977</v>
          </cell>
          <cell r="B55">
            <v>1.748931</v>
          </cell>
        </row>
        <row r="56">
          <cell r="A56">
            <v>174</v>
          </cell>
          <cell r="B56">
            <v>439.92444</v>
          </cell>
        </row>
        <row r="57">
          <cell r="A57">
            <v>748</v>
          </cell>
          <cell r="B57">
            <v>16.623000000000001</v>
          </cell>
        </row>
        <row r="58">
          <cell r="A58">
            <v>156</v>
          </cell>
          <cell r="B58">
            <v>6.6703000000000001</v>
          </cell>
        </row>
        <row r="59">
          <cell r="A59">
            <v>96</v>
          </cell>
          <cell r="B59">
            <v>1.2790999999999999</v>
          </cell>
        </row>
        <row r="60">
          <cell r="A60">
            <v>788</v>
          </cell>
          <cell r="B60">
            <v>2.9870000000000001</v>
          </cell>
        </row>
        <row r="61">
          <cell r="A61">
            <v>608</v>
          </cell>
          <cell r="B61">
            <v>63.725999999999999</v>
          </cell>
        </row>
        <row r="62">
          <cell r="A62">
            <v>430</v>
          </cell>
          <cell r="B62">
            <v>170.27199999999999</v>
          </cell>
        </row>
        <row r="63">
          <cell r="A63">
            <v>548</v>
          </cell>
          <cell r="B63">
            <v>117.34799</v>
          </cell>
        </row>
        <row r="64">
          <cell r="A64">
            <v>826</v>
          </cell>
          <cell r="B64">
            <v>0.74839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121.55</v>
          </cell>
        </row>
        <row r="67">
          <cell r="A67">
            <v>208</v>
          </cell>
          <cell r="B67">
            <v>6.6837999999999997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135.08225999999999</v>
          </cell>
        </row>
        <row r="70">
          <cell r="A70">
            <v>933</v>
          </cell>
          <cell r="B70">
            <v>2.9460000000000002</v>
          </cell>
        </row>
        <row r="71">
          <cell r="A71">
            <v>292</v>
          </cell>
          <cell r="B71">
            <v>0.74839</v>
          </cell>
        </row>
        <row r="72">
          <cell r="A72">
            <v>704</v>
          </cell>
          <cell r="B72">
            <v>25865</v>
          </cell>
        </row>
        <row r="73">
          <cell r="A73">
            <v>426</v>
          </cell>
          <cell r="B73">
            <v>16.623000000000001</v>
          </cell>
        </row>
        <row r="74">
          <cell r="A74">
            <v>230</v>
          </cell>
          <cell r="B74">
            <v>162.15548999999999</v>
          </cell>
        </row>
        <row r="75">
          <cell r="A75">
            <v>392</v>
          </cell>
          <cell r="B75">
            <v>157.19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328.25997999999998</v>
          </cell>
        </row>
        <row r="78">
          <cell r="A78">
            <v>973</v>
          </cell>
          <cell r="B78">
            <v>920.89557000000002</v>
          </cell>
        </row>
        <row r="79">
          <cell r="A79">
            <v>170</v>
          </cell>
          <cell r="B79">
            <v>3185.01</v>
          </cell>
        </row>
        <row r="80">
          <cell r="A80">
            <v>188</v>
          </cell>
          <cell r="B80">
            <v>460</v>
          </cell>
        </row>
        <row r="81">
          <cell r="A81">
            <v>152</v>
          </cell>
          <cell r="B81">
            <v>994.62</v>
          </cell>
        </row>
        <row r="82">
          <cell r="A82">
            <v>8</v>
          </cell>
          <cell r="B82">
            <v>81.350005999999993</v>
          </cell>
        </row>
        <row r="83">
          <cell r="A83">
            <v>270</v>
          </cell>
          <cell r="B83">
            <v>72.459999999999994</v>
          </cell>
        </row>
        <row r="84">
          <cell r="A84">
            <v>929</v>
          </cell>
          <cell r="B84">
            <v>40.318522999999999</v>
          </cell>
        </row>
        <row r="85">
          <cell r="A85">
            <v>566</v>
          </cell>
          <cell r="B85">
            <v>1372.29</v>
          </cell>
        </row>
        <row r="86">
          <cell r="A86">
            <v>404</v>
          </cell>
          <cell r="B86">
            <v>129.71483000000001</v>
          </cell>
        </row>
        <row r="87">
          <cell r="A87">
            <v>108</v>
          </cell>
          <cell r="B87">
            <v>3004.78</v>
          </cell>
        </row>
        <row r="88">
          <cell r="A88">
            <v>388</v>
          </cell>
          <cell r="B88">
            <v>158.76948999999999</v>
          </cell>
        </row>
        <row r="89">
          <cell r="A89">
            <v>504</v>
          </cell>
          <cell r="B89">
            <v>9.8236000000000008</v>
          </cell>
        </row>
        <row r="90">
          <cell r="A90">
            <v>784</v>
          </cell>
          <cell r="B90">
            <v>3.6732999999999998</v>
          </cell>
        </row>
        <row r="91">
          <cell r="A91">
            <v>604</v>
          </cell>
          <cell r="B91">
            <v>3.4519000000000002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4608.3022000000001</v>
          </cell>
        </row>
        <row r="95">
          <cell r="A95">
            <v>484</v>
          </cell>
          <cell r="B95">
            <v>18.667000000000002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45.202100000000002</v>
          </cell>
        </row>
        <row r="99">
          <cell r="A99">
            <v>800</v>
          </cell>
          <cell r="B99">
            <v>4440.7655999999997</v>
          </cell>
        </row>
        <row r="100">
          <cell r="A100">
            <v>818</v>
          </cell>
          <cell r="B100">
            <v>55.3</v>
          </cell>
        </row>
        <row r="101">
          <cell r="A101">
            <v>936</v>
          </cell>
          <cell r="B101">
            <v>11.66</v>
          </cell>
        </row>
        <row r="102">
          <cell r="A102">
            <v>344</v>
          </cell>
          <cell r="B102">
            <v>7.8442999999999996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54.962499999999999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22.813300000000002</v>
          </cell>
        </row>
        <row r="108">
          <cell r="A108">
            <v>418</v>
          </cell>
          <cell r="B108">
            <v>22615</v>
          </cell>
        </row>
        <row r="109">
          <cell r="A109">
            <v>858</v>
          </cell>
          <cell r="B109">
            <v>40.15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2320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6.7440495</v>
          </cell>
        </row>
        <row r="114">
          <cell r="A114">
            <v>600</v>
          </cell>
          <cell r="B114">
            <v>5781.5995999999996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4.101</v>
          </cell>
        </row>
        <row r="117">
          <cell r="A117">
            <v>144</v>
          </cell>
          <cell r="B117">
            <v>332.55</v>
          </cell>
        </row>
        <row r="118">
          <cell r="A118">
            <v>262</v>
          </cell>
          <cell r="B118">
            <v>177.8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47.331499999999998</v>
          </cell>
        </row>
        <row r="122">
          <cell r="A122">
            <v>498</v>
          </cell>
          <cell r="B122">
            <v>17.958689</v>
          </cell>
        </row>
        <row r="123">
          <cell r="A123">
            <v>776</v>
          </cell>
          <cell r="B123">
            <v>2.3312059999999999</v>
          </cell>
        </row>
        <row r="124">
          <cell r="A124">
            <v>943</v>
          </cell>
          <cell r="B124">
            <v>63.672665000000002</v>
          </cell>
        </row>
        <row r="125">
          <cell r="A125">
            <v>598</v>
          </cell>
          <cell r="B125">
            <v>4.4742727000000002</v>
          </cell>
        </row>
        <row r="126">
          <cell r="A126">
            <v>654</v>
          </cell>
          <cell r="B126">
            <v>0.74839</v>
          </cell>
        </row>
        <row r="127">
          <cell r="A127">
            <v>340</v>
          </cell>
          <cell r="B127">
            <v>26.861799999999999</v>
          </cell>
        </row>
        <row r="128">
          <cell r="A128">
            <v>643</v>
          </cell>
          <cell r="B128">
            <v>81.319999999999993</v>
          </cell>
        </row>
        <row r="129">
          <cell r="A129">
            <v>414</v>
          </cell>
          <cell r="B129">
            <v>0.308</v>
          </cell>
        </row>
        <row r="130">
          <cell r="A130">
            <v>51</v>
          </cell>
          <cell r="B130">
            <v>360.64420000000001</v>
          </cell>
        </row>
        <row r="131">
          <cell r="A131">
            <v>972</v>
          </cell>
          <cell r="B131">
            <v>9.2117000000000004</v>
          </cell>
        </row>
        <row r="132">
          <cell r="A132">
            <v>398</v>
          </cell>
          <cell r="B132">
            <v>452.17232999999999</v>
          </cell>
        </row>
        <row r="133">
          <cell r="A133">
            <v>928</v>
          </cell>
          <cell r="B133">
            <v>886.22720000000004</v>
          </cell>
        </row>
        <row r="134">
          <cell r="A134">
            <v>454</v>
          </cell>
          <cell r="B134">
            <v>1736.6171999999999</v>
          </cell>
        </row>
        <row r="135">
          <cell r="A135">
            <v>158</v>
          </cell>
          <cell r="B135">
            <v>6.6508200000000004</v>
          </cell>
        </row>
        <row r="136">
          <cell r="A136">
            <v>554</v>
          </cell>
          <cell r="B136">
            <v>1.761493</v>
          </cell>
        </row>
        <row r="137">
          <cell r="A137">
            <v>950</v>
          </cell>
          <cell r="B137">
            <v>586.56590000000006</v>
          </cell>
        </row>
        <row r="138">
          <cell r="A138">
            <v>968</v>
          </cell>
          <cell r="B138">
            <v>37.691966999999998</v>
          </cell>
        </row>
        <row r="139">
          <cell r="A139">
            <v>214</v>
          </cell>
          <cell r="B139">
            <v>60.832397</v>
          </cell>
        </row>
        <row r="140">
          <cell r="A140">
            <v>376</v>
          </cell>
          <cell r="B140">
            <v>3.121</v>
          </cell>
        </row>
        <row r="141">
          <cell r="A141">
            <v>36</v>
          </cell>
          <cell r="B141">
            <v>1.4281630000000001</v>
          </cell>
        </row>
        <row r="142">
          <cell r="A142">
            <v>710</v>
          </cell>
          <cell r="B142">
            <v>16.635000000000002</v>
          </cell>
        </row>
        <row r="143">
          <cell r="A143">
            <v>203</v>
          </cell>
          <cell r="B143">
            <v>21.757000000000001</v>
          </cell>
        </row>
        <row r="144">
          <cell r="A144">
            <v>728</v>
          </cell>
          <cell r="B144">
            <v>5754.3887000000004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4.7864000000000004</v>
          </cell>
        </row>
        <row r="148">
          <cell r="A148">
            <v>410</v>
          </cell>
          <cell r="B148">
            <v>1323.3869999999999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14.599299</v>
          </cell>
        </row>
        <row r="151">
          <cell r="A151">
            <v>986</v>
          </cell>
          <cell r="B151">
            <v>5.0571000000000002</v>
          </cell>
        </row>
        <row r="152">
          <cell r="A152">
            <v>3</v>
          </cell>
          <cell r="B152">
            <v>1453.5039999999999</v>
          </cell>
        </row>
        <row r="153">
          <cell r="A153">
            <v>924</v>
          </cell>
          <cell r="B153">
            <v>27.3748</v>
          </cell>
        </row>
        <row r="154">
          <cell r="A154">
            <v>646</v>
          </cell>
          <cell r="B154">
            <v>1480.91</v>
          </cell>
        </row>
        <row r="155">
          <cell r="A155">
            <v>417</v>
          </cell>
          <cell r="B155">
            <v>87.448599999999999</v>
          </cell>
        </row>
        <row r="156">
          <cell r="A156">
            <v>332</v>
          </cell>
          <cell r="B156">
            <v>131.52661000000001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1E28-69B1-406F-9378-C084DC792E01}">
  <dimension ref="A1:AI93"/>
  <sheetViews>
    <sheetView workbookViewId="0">
      <selection activeCell="C11" sqref="C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46321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1345</v>
      </c>
      <c r="C23" s="8">
        <f>[1]POPULATE!H7</f>
        <v>1375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1375</v>
      </c>
      <c r="Z24" s="19"/>
      <c r="AA24" s="50">
        <f>Y24</f>
        <v>1375</v>
      </c>
      <c r="AB24" s="49">
        <f>AA24</f>
        <v>1375</v>
      </c>
      <c r="AD24" s="4" t="s">
        <v>23</v>
      </c>
    </row>
    <row r="25" spans="1:35" ht="14" x14ac:dyDescent="0.3">
      <c r="A25" s="2" t="s">
        <v>24</v>
      </c>
      <c r="B25" s="8">
        <f>B23*(J25-0.0075)</f>
        <v>1484.2075</v>
      </c>
      <c r="C25" s="8">
        <f>+C23*(K25-0.0055)</f>
        <v>1547.5625</v>
      </c>
      <c r="D25" s="8"/>
      <c r="E25" s="8"/>
      <c r="F25" s="51" t="s">
        <v>25</v>
      </c>
      <c r="G25" s="52">
        <f>[1]POPULATE!G9</f>
        <v>1.121</v>
      </c>
      <c r="H25" s="53">
        <f>+G25+0.03</f>
        <v>1.151</v>
      </c>
      <c r="I25" s="53"/>
      <c r="J25" s="45">
        <f>+(G25-($J$17/10000))+0</f>
        <v>1.111</v>
      </c>
      <c r="K25" s="45">
        <f>+(G25+($K$17/10000))+0</f>
        <v>1.131</v>
      </c>
      <c r="L25" s="8" t="s">
        <v>26</v>
      </c>
      <c r="M25" s="54"/>
      <c r="N25" s="48"/>
      <c r="O25" s="51" t="s">
        <v>25</v>
      </c>
      <c r="P25" s="52">
        <f>G25</f>
        <v>1.121</v>
      </c>
      <c r="Q25" s="53">
        <f>+P25+0.03</f>
        <v>1.151</v>
      </c>
      <c r="R25" s="53"/>
      <c r="S25" s="45">
        <f>+(P25-($S$17/10000))+0</f>
        <v>1.1060000000000001</v>
      </c>
      <c r="T25" s="45">
        <f>+(P25+($T$17/10000))+0</f>
        <v>1.1359999999999999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1.127</v>
      </c>
      <c r="Y26" s="49">
        <f>$Y$24*X26</f>
        <v>1549.625</v>
      </c>
      <c r="Z26" s="19"/>
      <c r="AA26" s="56">
        <f>$AA$24*X26</f>
        <v>1549.625</v>
      </c>
      <c r="AB26" s="56">
        <f>$AB$24*X26</f>
        <v>1549.625</v>
      </c>
      <c r="AD26" s="4" t="s">
        <v>23</v>
      </c>
    </row>
    <row r="27" spans="1:35" ht="14" x14ac:dyDescent="0.3">
      <c r="A27" s="2" t="s">
        <v>28</v>
      </c>
      <c r="B27" s="8">
        <f>+B23/K27</f>
        <v>8.4559285804099087</v>
      </c>
      <c r="C27" s="8">
        <f>+C23/J27</f>
        <v>8.8107138280148654</v>
      </c>
      <c r="D27" s="23"/>
      <c r="E27" s="59"/>
      <c r="F27" s="51" t="s">
        <v>29</v>
      </c>
      <c r="G27" s="52">
        <f>[1]POPULATE!G10</f>
        <v>157.06</v>
      </c>
      <c r="H27" s="53">
        <f>+G27+1</f>
        <v>158.06</v>
      </c>
      <c r="I27" s="17"/>
      <c r="J27" s="8">
        <f>+(G27-($J$17/100))+0</f>
        <v>156.06</v>
      </c>
      <c r="K27" s="8">
        <f>+(H27+($K$17/100))-0</f>
        <v>159.06</v>
      </c>
      <c r="L27" s="16" t="s">
        <v>30</v>
      </c>
      <c r="M27" s="16"/>
      <c r="O27" s="51" t="s">
        <v>29</v>
      </c>
      <c r="P27" s="52">
        <f t="shared" ref="P27:P43" si="0">G27</f>
        <v>157.06</v>
      </c>
      <c r="Q27" s="53">
        <f>+P27+1</f>
        <v>158.06</v>
      </c>
      <c r="R27" s="17"/>
      <c r="S27" s="8">
        <f>+(P27-($S$17/100))+0</f>
        <v>155.56</v>
      </c>
      <c r="T27" s="8">
        <f>+(Q27+($T$17/100))-0</f>
        <v>159.56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1.3429</v>
      </c>
      <c r="Y28" s="49">
        <f>$Y$24*X28</f>
        <v>1846.4875</v>
      </c>
      <c r="Z28" s="19"/>
      <c r="AA28" s="56">
        <f>$AA$24*X28</f>
        <v>1846.4875</v>
      </c>
      <c r="AB28" s="56">
        <f>$AB$24*X28</f>
        <v>1846.4875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1774.5929999999998</v>
      </c>
      <c r="C29" s="16">
        <f>+C23*(K29-0.0055)</f>
        <v>1844.425</v>
      </c>
      <c r="D29" s="16"/>
      <c r="E29" s="8"/>
      <c r="F29" s="41" t="s">
        <v>32</v>
      </c>
      <c r="G29" s="52">
        <f>[1]POPULATE!G11</f>
        <v>1.3369</v>
      </c>
      <c r="H29" s="53">
        <f>+G29+0.03</f>
        <v>1.3669</v>
      </c>
      <c r="I29" s="53"/>
      <c r="J29" s="45">
        <f>+(G29-($J$17/10000))+0</f>
        <v>1.3269</v>
      </c>
      <c r="K29" s="45">
        <f>+(G29+($K$17/10000))-0</f>
        <v>1.3469</v>
      </c>
      <c r="L29" s="16" t="s">
        <v>33</v>
      </c>
      <c r="M29" s="16"/>
      <c r="N29" s="48"/>
      <c r="O29" s="41" t="s">
        <v>32</v>
      </c>
      <c r="P29" s="52">
        <f t="shared" si="0"/>
        <v>1.3369</v>
      </c>
      <c r="Q29" s="53">
        <f>+P29+0.03</f>
        <v>1.3669</v>
      </c>
      <c r="R29" s="53"/>
      <c r="S29" s="45">
        <f>+(P29-($S$17/10000))+0</f>
        <v>1.3219000000000001</v>
      </c>
      <c r="T29" s="45">
        <f>+(P29+($T$17/10000))-0</f>
        <v>1.3518999999999999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0.81859999999999999</v>
      </c>
      <c r="Y30" s="49">
        <f>$Y$24/X30</f>
        <v>1679.6970437332031</v>
      </c>
      <c r="Z30" s="19"/>
      <c r="AA30" s="56">
        <f>$AA$24/X30</f>
        <v>1679.6970437332031</v>
      </c>
      <c r="AB30" s="56">
        <f>$AB$24/X30</f>
        <v>1679.6970437332031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1611.5504433261442</v>
      </c>
      <c r="C31" s="16">
        <f>+C23/J31</f>
        <v>1687.9450036827891</v>
      </c>
      <c r="D31" s="16"/>
      <c r="E31" s="8"/>
      <c r="F31" s="41" t="s">
        <v>35</v>
      </c>
      <c r="G31" s="52">
        <f>[1]POPULATE!G12</f>
        <v>0.8246</v>
      </c>
      <c r="H31" s="53">
        <f>+G31+0.04</f>
        <v>0.86460000000000004</v>
      </c>
      <c r="I31" s="53"/>
      <c r="J31" s="45">
        <f>+(G31-($J$17/10000))+0</f>
        <v>0.81459999999999999</v>
      </c>
      <c r="K31" s="45">
        <f>+(G31+($K$17/10000))-0</f>
        <v>0.83460000000000001</v>
      </c>
      <c r="L31" s="16" t="s">
        <v>36</v>
      </c>
      <c r="M31" s="16"/>
      <c r="N31" s="48"/>
      <c r="O31" s="41" t="s">
        <v>35</v>
      </c>
      <c r="P31" s="52">
        <f t="shared" si="0"/>
        <v>0.8246</v>
      </c>
      <c r="Q31" s="53">
        <f>+P31+0.04</f>
        <v>0.86460000000000004</v>
      </c>
      <c r="R31" s="53"/>
      <c r="S31" s="45">
        <f>+(P31-($S$17/10000))+0</f>
        <v>0.80959999999999999</v>
      </c>
      <c r="T31" s="45">
        <f>+(P31+($T$17/10000))-0</f>
        <v>0.83960000000000001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16.5502</v>
      </c>
      <c r="Y32" s="49">
        <f>$Y$24/X32</f>
        <v>83.080567002211453</v>
      </c>
      <c r="Z32" s="19"/>
      <c r="AA32" s="56">
        <f>$AA$24/X32</f>
        <v>83.080567002211453</v>
      </c>
      <c r="AB32" s="56">
        <f>$AB$24/X32</f>
        <v>83.080567002211453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80.441621511704398</v>
      </c>
      <c r="C33" s="16">
        <f>+C23/J33</f>
        <v>83.206254689807096</v>
      </c>
      <c r="D33" s="16"/>
      <c r="E33" s="8"/>
      <c r="F33" s="66" t="s">
        <v>38</v>
      </c>
      <c r="G33" s="52">
        <f>[1]POPULATE!G13</f>
        <v>16.620200000000001</v>
      </c>
      <c r="H33" s="53">
        <f>+G33+0.04</f>
        <v>16.6602</v>
      </c>
      <c r="I33" s="67"/>
      <c r="J33" s="45">
        <f>+(G33-($J$17/10000))-0.085</f>
        <v>16.525199999999998</v>
      </c>
      <c r="K33" s="45">
        <f>+(H33+($K$17/10000))+0.05</f>
        <v>16.720200000000002</v>
      </c>
      <c r="L33" s="41" t="s">
        <v>39</v>
      </c>
      <c r="M33" s="41"/>
      <c r="N33" s="48"/>
      <c r="O33" s="66" t="s">
        <v>38</v>
      </c>
      <c r="P33" s="52">
        <f t="shared" si="0"/>
        <v>16.620200000000001</v>
      </c>
      <c r="Q33" s="53">
        <f>+P33+0.04</f>
        <v>16.6602</v>
      </c>
      <c r="R33" s="67"/>
      <c r="S33" s="45">
        <f>+(P33-($S$17/10000))-0.085</f>
        <v>16.520199999999999</v>
      </c>
      <c r="T33" s="45">
        <f>+(Q33+($T$17/10000))+0.05</f>
        <v>16.725200000000001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1.3959999999999999</v>
      </c>
      <c r="Y34" s="49">
        <f>$Y$24/X34</f>
        <v>984.95702005730664</v>
      </c>
      <c r="Z34" s="19"/>
      <c r="AA34" s="56">
        <f>$AA$24/X34</f>
        <v>984.95702005730664</v>
      </c>
      <c r="AB34" s="56">
        <f>$AB$24/X34</f>
        <v>984.95702005730664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201.46190946945867</v>
      </c>
      <c r="C35" s="16">
        <f>+C23/J35</f>
        <v>206.5743216850455</v>
      </c>
      <c r="D35" s="16"/>
      <c r="E35" s="8"/>
      <c r="F35" s="66" t="s">
        <v>42</v>
      </c>
      <c r="G35" s="52">
        <f>[1]POPULATE!G14</f>
        <v>6.6661999999999999</v>
      </c>
      <c r="H35" s="53">
        <f>+G35+0.04</f>
        <v>6.7061999999999999</v>
      </c>
      <c r="I35" s="67"/>
      <c r="J35" s="45">
        <f>+(G35-($J$17/10000))-0</f>
        <v>6.6562000000000001</v>
      </c>
      <c r="K35" s="45">
        <f>+(G35+($K$17/10000))-0</f>
        <v>6.6761999999999997</v>
      </c>
      <c r="L35" s="16" t="s">
        <v>43</v>
      </c>
      <c r="M35" s="16"/>
      <c r="N35" s="48"/>
      <c r="O35" s="66" t="s">
        <v>42</v>
      </c>
      <c r="P35" s="52">
        <f t="shared" si="0"/>
        <v>6.6661999999999999</v>
      </c>
      <c r="Q35" s="53">
        <f>+P35+0.04</f>
        <v>6.7061999999999999</v>
      </c>
      <c r="R35" s="67"/>
      <c r="S35" s="45">
        <f>+(P35-($S$17/10000))-0</f>
        <v>6.6512000000000002</v>
      </c>
      <c r="T35" s="45">
        <f>+(P35+($T$17/10000))-0</f>
        <v>6.6811999999999996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952.54957507082156</v>
      </c>
      <c r="C37" s="16">
        <f>+C23/J37</f>
        <v>987.78735632183918</v>
      </c>
      <c r="D37" s="16"/>
      <c r="E37" s="8"/>
      <c r="F37" s="66" t="s">
        <v>44</v>
      </c>
      <c r="G37" s="52">
        <f>[1]POPULATE!G15</f>
        <v>1.4019999999999999</v>
      </c>
      <c r="H37" s="53">
        <f>+G37+0.04</f>
        <v>1.4419999999999999</v>
      </c>
      <c r="I37" s="69"/>
      <c r="J37" s="45">
        <f>+(G37-($J$17/10000))-0</f>
        <v>1.3919999999999999</v>
      </c>
      <c r="K37" s="45">
        <f>+(G37+($K$17/10000))-0</f>
        <v>1.4119999999999999</v>
      </c>
      <c r="L37" s="16" t="s">
        <v>45</v>
      </c>
      <c r="M37" s="16"/>
      <c r="N37" s="48"/>
      <c r="O37" s="66" t="s">
        <v>44</v>
      </c>
      <c r="P37" s="52">
        <f t="shared" si="0"/>
        <v>1.4019999999999999</v>
      </c>
      <c r="Q37" s="53">
        <f>+P37+0.04</f>
        <v>1.4419999999999999</v>
      </c>
      <c r="R37" s="69"/>
      <c r="S37" s="45">
        <f>+(P37-($S$17/10000))-0</f>
        <v>1.387</v>
      </c>
      <c r="T37" s="45">
        <f>+(P37+($T$17/10000))-0</f>
        <v>1.4169999999999998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931.54700000000003</v>
      </c>
      <c r="C39" s="8">
        <f>+C23*K39</f>
        <v>979.82500000000005</v>
      </c>
      <c r="D39" s="8"/>
      <c r="E39" s="8"/>
      <c r="F39" s="66" t="s">
        <v>47</v>
      </c>
      <c r="G39" s="52">
        <f>[1]POPULATE!G16</f>
        <v>0.7026</v>
      </c>
      <c r="H39" s="53">
        <f>+G39+0.04</f>
        <v>0.74260000000000004</v>
      </c>
      <c r="I39" s="67"/>
      <c r="J39" s="45">
        <f>+(G39-($J$17/10000))+0</f>
        <v>0.69259999999999999</v>
      </c>
      <c r="K39" s="45">
        <f>+(G39+($K$17/10000))-0</f>
        <v>0.71260000000000001</v>
      </c>
      <c r="L39" s="8" t="s">
        <v>48</v>
      </c>
      <c r="M39" s="8"/>
      <c r="N39" s="48"/>
      <c r="O39" s="66" t="s">
        <v>47</v>
      </c>
      <c r="P39" s="52">
        <f t="shared" si="0"/>
        <v>0.7026</v>
      </c>
      <c r="Q39" s="53">
        <f>+P39+0.04</f>
        <v>0.74260000000000004</v>
      </c>
      <c r="R39" s="67"/>
      <c r="S39" s="45">
        <f>+(P39-($S$17/10000))+0</f>
        <v>0.68759999999999999</v>
      </c>
      <c r="T39" s="45">
        <f>+(P39+($T$17/10000))-0</f>
        <v>0.71760000000000002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201.42872118970243</v>
      </c>
      <c r="C41" s="8">
        <f>+C23/J41</f>
        <v>206.54018896549653</v>
      </c>
      <c r="D41" s="8"/>
      <c r="E41" s="8"/>
      <c r="F41" s="66" t="s">
        <v>50</v>
      </c>
      <c r="G41" s="52">
        <f>[1]POPULATE!G17</f>
        <v>6.6673</v>
      </c>
      <c r="H41" s="53">
        <f>+G41+0.04</f>
        <v>6.7073</v>
      </c>
      <c r="I41" s="67"/>
      <c r="J41" s="23">
        <f>+(G41-($J$17/10000))+0</f>
        <v>6.6573000000000002</v>
      </c>
      <c r="K41" s="23">
        <f>+(G41+($K$17/10000))-0</f>
        <v>6.6772999999999998</v>
      </c>
      <c r="L41" s="8" t="s">
        <v>51</v>
      </c>
      <c r="M41" s="8"/>
      <c r="N41" s="48"/>
      <c r="O41" s="66" t="s">
        <v>50</v>
      </c>
      <c r="P41" s="52">
        <f t="shared" si="0"/>
        <v>6.6673</v>
      </c>
      <c r="Q41" s="53">
        <f>+P41+0.04</f>
        <v>6.7073</v>
      </c>
      <c r="R41" s="67"/>
      <c r="S41" s="23">
        <f>+(P41-($S$17/10000))+0</f>
        <v>6.6523000000000003</v>
      </c>
      <c r="T41" s="23">
        <f>+(P41+($T$17/10000))-0</f>
        <v>6.6822999999999997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201.41062310007638</v>
      </c>
      <c r="C43" s="8">
        <f>+C23/J43</f>
        <v>206.52157587227202</v>
      </c>
      <c r="D43" s="35"/>
      <c r="E43" s="8"/>
      <c r="F43" s="8" t="s">
        <v>53</v>
      </c>
      <c r="G43" s="52">
        <f>[1]POPULATE!G18</f>
        <v>6.6679000000000004</v>
      </c>
      <c r="H43" s="53">
        <f>+G43+0.04</f>
        <v>6.7079000000000004</v>
      </c>
      <c r="I43" s="16"/>
      <c r="J43" s="23">
        <f>+(G43-($J$17/10000))+0</f>
        <v>6.6579000000000006</v>
      </c>
      <c r="K43" s="23">
        <f>+(G43+($K$17/10000))-0</f>
        <v>6.6779000000000002</v>
      </c>
      <c r="L43" s="76"/>
      <c r="M43" s="76"/>
      <c r="N43" s="48"/>
      <c r="O43" s="8" t="s">
        <v>53</v>
      </c>
      <c r="P43" s="52">
        <f t="shared" si="0"/>
        <v>6.6679000000000004</v>
      </c>
      <c r="Q43" s="53">
        <f>+P43+0.04</f>
        <v>6.7079000000000004</v>
      </c>
      <c r="R43" s="16"/>
      <c r="S43" s="23">
        <f>+(P43-($S$17/10000))+0</f>
        <v>6.6529000000000007</v>
      </c>
      <c r="T43" s="23">
        <f>+(P43+($T$17/10000))-0</f>
        <v>6.6829000000000001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1372.29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8" priority="3" operator="notBetween">
      <formula>$K$56*0.98</formula>
      <formula>$K$56*1.02</formula>
    </cfRule>
  </conditionalFormatting>
  <conditionalFormatting sqref="C1:D1">
    <cfRule type="iconSet" priority="38">
      <iconSet iconSet="3Signs">
        <cfvo type="percent" val="0"/>
        <cfvo type="percent" val="33"/>
        <cfvo type="percent" val="67"/>
      </iconSet>
    </cfRule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2" operator="lessThan">
      <formula>0.6</formula>
    </cfRule>
    <cfRule type="cellIs" dxfId="36" priority="23" operator="greaterThan">
      <formula>0.7</formula>
    </cfRule>
  </conditionalFormatting>
  <conditionalFormatting sqref="G41">
    <cfRule type="cellIs" dxfId="34" priority="20" operator="lessThan">
      <formula>6.5</formula>
    </cfRule>
    <cfRule type="cellIs" dxfId="35" priority="21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6" operator="lessThan">
      <formula>1</formula>
    </cfRule>
    <cfRule type="cellIs" dxfId="30" priority="37" operator="greaterThan">
      <formula>1.2</formula>
    </cfRule>
  </conditionalFormatting>
  <conditionalFormatting sqref="J27">
    <cfRule type="cellIs" dxfId="29" priority="35" operator="lessThan">
      <formula>140</formula>
    </cfRule>
  </conditionalFormatting>
  <conditionalFormatting sqref="J29">
    <cfRule type="cellIs" dxfId="28" priority="33" operator="lessThan">
      <formula>1.05</formula>
    </cfRule>
    <cfRule type="cellIs" dxfId="27" priority="34" operator="greaterThan">
      <formula>1.4</formula>
    </cfRule>
  </conditionalFormatting>
  <conditionalFormatting sqref="J31">
    <cfRule type="cellIs" dxfId="26" priority="31" operator="lessThan">
      <formula>0.7</formula>
    </cfRule>
    <cfRule type="cellIs" dxfId="25" priority="32" operator="greaterThan">
      <formula>1</formula>
    </cfRule>
  </conditionalFormatting>
  <conditionalFormatting sqref="J33">
    <cfRule type="cellIs" dxfId="24" priority="29" operator="lessThan">
      <formula>15</formula>
    </cfRule>
    <cfRule type="cellIs" dxfId="23" priority="30" operator="greaterThan">
      <formula>19</formula>
    </cfRule>
  </conditionalFormatting>
  <conditionalFormatting sqref="J35">
    <cfRule type="cellIs" dxfId="22" priority="27" operator="lessThan">
      <formula>6</formula>
    </cfRule>
    <cfRule type="cellIs" dxfId="21" priority="28" operator="greaterThan">
      <formula>7.5</formula>
    </cfRule>
  </conditionalFormatting>
  <conditionalFormatting sqref="J37">
    <cfRule type="cellIs" dxfId="20" priority="25" operator="lessThan">
      <formula>1.1</formula>
    </cfRule>
    <cfRule type="cellIs" dxfId="19" priority="26" operator="greaterThan">
      <formula>1.5</formula>
    </cfRule>
  </conditionalFormatting>
  <conditionalFormatting sqref="J39">
    <cfRule type="cellIs" dxfId="18" priority="24" operator="greaterThan">
      <formula>0.72</formula>
    </cfRule>
  </conditionalFormatting>
  <conditionalFormatting sqref="P44">
    <cfRule type="cellIs" dxfId="17" priority="4" operator="lessThan">
      <formula>0.82</formula>
    </cfRule>
    <cfRule type="cellIs" dxfId="16" priority="5" operator="greaterThan">
      <formula>0.88</formula>
    </cfRule>
  </conditionalFormatting>
  <conditionalFormatting sqref="S25">
    <cfRule type="cellIs" dxfId="15" priority="18" operator="lessThan">
      <formula>0.9</formula>
    </cfRule>
    <cfRule type="cellIs" dxfId="14" priority="19" operator="greaterThan">
      <formula>1.2</formula>
    </cfRule>
  </conditionalFormatting>
  <conditionalFormatting sqref="S27">
    <cfRule type="cellIs" dxfId="13" priority="16" operator="lessThan">
      <formula>145</formula>
    </cfRule>
    <cfRule type="cellIs" dxfId="12" priority="17" operator="greaterThan">
      <formula>165</formula>
    </cfRule>
  </conditionalFormatting>
  <conditionalFormatting sqref="S29">
    <cfRule type="cellIs" dxfId="11" priority="14" operator="lessThan">
      <formula>1.05</formula>
    </cfRule>
    <cfRule type="cellIs" dxfId="10" priority="15" operator="greaterThan">
      <formula>1.4</formula>
    </cfRule>
  </conditionalFormatting>
  <conditionalFormatting sqref="S31">
    <cfRule type="cellIs" dxfId="9" priority="12" operator="lessThan">
      <formula>0.71</formula>
    </cfRule>
    <cfRule type="cellIs" dxfId="8" priority="13" operator="greaterThan">
      <formula>0.9</formula>
    </cfRule>
  </conditionalFormatting>
  <conditionalFormatting sqref="S33">
    <cfRule type="cellIs" dxfId="7" priority="10" operator="lessThan">
      <formula>15</formula>
    </cfRule>
    <cfRule type="cellIs" dxfId="6" priority="11" operator="greaterThan">
      <formula>19</formula>
    </cfRule>
  </conditionalFormatting>
  <conditionalFormatting sqref="S35">
    <cfRule type="cellIs" dxfId="5" priority="8" operator="lessThan">
      <formula>6</formula>
    </cfRule>
    <cfRule type="cellIs" dxfId="4" priority="9" operator="greaterThan">
      <formula>7.5</formula>
    </cfRule>
  </conditionalFormatting>
  <conditionalFormatting sqref="S37">
    <cfRule type="cellIs" dxfId="3" priority="6" operator="lessThan">
      <formula>1.1</formula>
    </cfRule>
    <cfRule type="cellIs" dxfId="2" priority="7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8ED94-6525-45DC-A25C-D4F861F3CFD8}">
  <dimension ref="A1:U160"/>
  <sheetViews>
    <sheetView tabSelected="1" topLeftCell="B1" workbookViewId="0">
      <selection activeCell="K14" sqref="K14"/>
    </sheetView>
  </sheetViews>
  <sheetFormatPr defaultColWidth="9" defaultRowHeight="12.5" x14ac:dyDescent="0.25"/>
  <cols>
    <col min="1" max="1" width="6.90625" style="114" hidden="1" customWidth="1"/>
    <col min="2" max="2" width="68.54296875" style="114" customWidth="1"/>
    <col min="3" max="3" width="17.81640625" style="114" hidden="1" customWidth="1"/>
    <col min="4" max="4" width="12.08984375" style="114" hidden="1" customWidth="1"/>
    <col min="5" max="5" width="20.9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1375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</v>
      </c>
      <c r="D2" s="115">
        <f t="shared" ref="D2:D4" si="0">C2*0.01</f>
        <v>3.0799999999999998E-3</v>
      </c>
      <c r="E2" s="116">
        <f>C2-D2</f>
        <v>0.30491999999999997</v>
      </c>
      <c r="F2" s="117">
        <f>E2</f>
        <v>0.30491999999999997</v>
      </c>
      <c r="G2" s="112"/>
      <c r="H2" s="118">
        <f>(1/E2)-(1/C2)</f>
        <v>3.2795487340942397E-2</v>
      </c>
      <c r="I2" s="118">
        <f>H2*1000</f>
        <v>32.795487340942401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0.38513999999999998</v>
      </c>
      <c r="D4" s="115">
        <f t="shared" si="0"/>
        <v>3.8514E-3</v>
      </c>
      <c r="E4" s="116">
        <f t="shared" si="1"/>
        <v>0.38128859999999998</v>
      </c>
      <c r="F4" s="117">
        <f t="shared" si="2"/>
        <v>0.38128859999999998</v>
      </c>
      <c r="G4" s="112"/>
      <c r="H4" s="118">
        <f t="shared" si="3"/>
        <v>2.6226852835358638E-2</v>
      </c>
      <c r="I4" s="118">
        <f t="shared" si="4"/>
        <v>26.226852835358638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0.74839</v>
      </c>
      <c r="D6" s="115">
        <f>C6*0.015</f>
        <v>1.1225849999999999E-2</v>
      </c>
      <c r="E6" s="116">
        <f t="shared" si="1"/>
        <v>0.73716415000000002</v>
      </c>
      <c r="F6" s="117">
        <f t="shared" si="2"/>
        <v>0.73716415000000002</v>
      </c>
      <c r="G6" s="119"/>
      <c r="H6" s="118">
        <f t="shared" si="3"/>
        <v>2.0348249436709542E-2</v>
      </c>
      <c r="I6" s="118">
        <f t="shared" si="4"/>
        <v>20.348249436709544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0.74839</v>
      </c>
      <c r="D7" s="115">
        <f t="shared" ref="D7:D11" si="5">C7*0.015</f>
        <v>1.1225849999999999E-2</v>
      </c>
      <c r="E7" s="116">
        <f t="shared" si="1"/>
        <v>0.73716415000000002</v>
      </c>
      <c r="F7" s="117">
        <f t="shared" si="2"/>
        <v>0.73716415000000002</v>
      </c>
      <c r="G7" s="112"/>
      <c r="H7" s="118">
        <f t="shared" si="3"/>
        <v>2.0348249436709542E-2</v>
      </c>
      <c r="I7" s="118">
        <f t="shared" si="4"/>
        <v>20.348249436709544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0.74839</v>
      </c>
      <c r="D8" s="115">
        <f t="shared" si="5"/>
        <v>1.1225849999999999E-2</v>
      </c>
      <c r="E8" s="116">
        <f t="shared" si="1"/>
        <v>0.73716415000000002</v>
      </c>
      <c r="F8" s="117">
        <f t="shared" si="2"/>
        <v>0.73716415000000002</v>
      </c>
      <c r="G8" s="112"/>
      <c r="H8" s="118">
        <f t="shared" si="3"/>
        <v>2.0348249436709542E-2</v>
      </c>
      <c r="I8" s="118">
        <f t="shared" si="4"/>
        <v>20.348249436709544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0.74839</v>
      </c>
      <c r="D9" s="115">
        <f t="shared" si="5"/>
        <v>1.1225849999999999E-2</v>
      </c>
      <c r="E9" s="116">
        <f t="shared" si="1"/>
        <v>0.73716415000000002</v>
      </c>
      <c r="F9" s="117">
        <f t="shared" si="2"/>
        <v>0.73716415000000002</v>
      </c>
      <c r="G9" s="112"/>
      <c r="H9" s="118">
        <f t="shared" si="3"/>
        <v>2.0348249436709542E-2</v>
      </c>
      <c r="I9" s="118">
        <f t="shared" si="4"/>
        <v>20.348249436709544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0.8256</v>
      </c>
      <c r="D10" s="115">
        <f t="shared" si="5"/>
        <v>1.2383999999999999E-2</v>
      </c>
      <c r="E10" s="116">
        <f t="shared" si="1"/>
        <v>0.81321600000000005</v>
      </c>
      <c r="F10" s="117">
        <f t="shared" si="2"/>
        <v>0.81321600000000005</v>
      </c>
      <c r="G10" s="112"/>
      <c r="H10" s="118">
        <f t="shared" si="3"/>
        <v>1.8445283909809929E-2</v>
      </c>
      <c r="I10" s="118">
        <f t="shared" si="4"/>
        <v>18.44528390980993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0.89421399999999995</v>
      </c>
      <c r="D12" s="115">
        <f t="shared" ref="D12:D28" si="6">C12*0.025</f>
        <v>2.235535E-2</v>
      </c>
      <c r="E12" s="116">
        <f t="shared" si="1"/>
        <v>0.87185864999999996</v>
      </c>
      <c r="F12" s="117">
        <f t="shared" si="2"/>
        <v>0.87185864999999996</v>
      </c>
      <c r="G12" s="112"/>
      <c r="H12" s="118">
        <f t="shared" si="3"/>
        <v>2.8674372847020457E-2</v>
      </c>
      <c r="I12" s="118">
        <f t="shared" si="4"/>
        <v>28.674372847020457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1.2790999999999999</v>
      </c>
      <c r="D16" s="115">
        <f t="shared" si="6"/>
        <v>3.1977499999999999E-2</v>
      </c>
      <c r="E16" s="116">
        <f>C16-D16</f>
        <v>1.2471224999999999</v>
      </c>
      <c r="F16" s="117">
        <f t="shared" si="2"/>
        <v>1.2471224999999999</v>
      </c>
      <c r="G16" s="112"/>
      <c r="H16" s="118">
        <f t="shared" si="3"/>
        <v>2.0046146228618222E-2</v>
      </c>
      <c r="I16" s="118">
        <f t="shared" si="4"/>
        <v>20.046146228618223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1.2790999999999999</v>
      </c>
      <c r="D17" s="115">
        <f t="shared" si="6"/>
        <v>3.1977499999999999E-2</v>
      </c>
      <c r="E17" s="116">
        <f t="shared" si="7"/>
        <v>1.2471224999999999</v>
      </c>
      <c r="F17" s="117">
        <f t="shared" si="2"/>
        <v>1.2471224999999999</v>
      </c>
      <c r="G17" s="112"/>
      <c r="H17" s="118">
        <f t="shared" si="3"/>
        <v>2.0046146228618222E-2</v>
      </c>
      <c r="I17" s="118">
        <f t="shared" si="4"/>
        <v>20.046146228618223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1.4027000000000001</v>
      </c>
      <c r="D18" s="115">
        <f t="shared" si="6"/>
        <v>3.5067500000000001E-2</v>
      </c>
      <c r="E18" s="116">
        <f t="shared" si="7"/>
        <v>1.3676325</v>
      </c>
      <c r="F18" s="117">
        <f t="shared" si="2"/>
        <v>1.3676325</v>
      </c>
      <c r="G18" s="112"/>
      <c r="H18" s="118">
        <f t="shared" si="3"/>
        <v>1.8279764483514427E-2</v>
      </c>
      <c r="I18" s="118">
        <f t="shared" si="4"/>
        <v>18.279764483514427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1.4281630000000001</v>
      </c>
      <c r="D19" s="115">
        <f t="shared" si="6"/>
        <v>3.5704075000000002E-2</v>
      </c>
      <c r="E19" s="116">
        <f t="shared" si="7"/>
        <v>1.3924589250000001</v>
      </c>
      <c r="F19" s="117">
        <f t="shared" si="2"/>
        <v>1.3924589250000001</v>
      </c>
      <c r="G19" s="112"/>
      <c r="H19" s="118">
        <f t="shared" si="3"/>
        <v>1.7953850954705808E-2</v>
      </c>
      <c r="I19" s="118">
        <f t="shared" si="4"/>
        <v>17.953850954705807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1.748931</v>
      </c>
      <c r="D21" s="115">
        <f t="shared" si="6"/>
        <v>4.3723275000000006E-2</v>
      </c>
      <c r="E21" s="116">
        <f t="shared" si="7"/>
        <v>1.705207725</v>
      </c>
      <c r="F21" s="117">
        <f t="shared" si="2"/>
        <v>1.705207725</v>
      </c>
      <c r="G21" s="112"/>
      <c r="H21" s="118">
        <f t="shared" si="3"/>
        <v>1.4660970410511176E-2</v>
      </c>
      <c r="I21" s="118">
        <f t="shared" si="4"/>
        <v>14.660970410511176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1.761493</v>
      </c>
      <c r="D22" s="115">
        <f t="shared" si="6"/>
        <v>4.4037325000000002E-2</v>
      </c>
      <c r="E22" s="116">
        <f t="shared" si="7"/>
        <v>1.7174556750000001</v>
      </c>
      <c r="F22" s="117">
        <f t="shared" si="2"/>
        <v>1.7174556750000001</v>
      </c>
      <c r="G22" s="112"/>
      <c r="H22" s="118">
        <f t="shared" si="3"/>
        <v>1.4556416426875107E-2</v>
      </c>
      <c r="I22" s="118">
        <f t="shared" si="4"/>
        <v>14.556416426875106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2.2114088999999999</v>
      </c>
      <c r="D27" s="115">
        <f t="shared" si="6"/>
        <v>5.5285222500000002E-2</v>
      </c>
      <c r="E27" s="116">
        <f t="shared" si="7"/>
        <v>2.1561236775000001</v>
      </c>
      <c r="F27" s="117">
        <f t="shared" si="2"/>
        <v>2.1561236775000001</v>
      </c>
      <c r="G27" s="112"/>
      <c r="H27" s="118">
        <f t="shared" si="3"/>
        <v>1.1594882177161148E-2</v>
      </c>
      <c r="I27" s="118">
        <f t="shared" si="4"/>
        <v>11.594882177161148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2.3312059999999999</v>
      </c>
      <c r="D28" s="115">
        <f t="shared" si="6"/>
        <v>5.8280150000000003E-2</v>
      </c>
      <c r="E28" s="116">
        <f t="shared" si="7"/>
        <v>2.27292585</v>
      </c>
      <c r="F28" s="117">
        <f t="shared" si="2"/>
        <v>2.27292585</v>
      </c>
      <c r="G28" s="112"/>
      <c r="H28" s="118">
        <f t="shared" si="3"/>
        <v>1.0999038969969011E-2</v>
      </c>
      <c r="I28" s="118">
        <f t="shared" si="4"/>
        <v>10.999038969969011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2.5659999999999998</v>
      </c>
      <c r="D29" s="115">
        <f>C29*0.03</f>
        <v>7.6979999999999993E-2</v>
      </c>
      <c r="E29" s="116">
        <f t="shared" si="7"/>
        <v>2.48902</v>
      </c>
      <c r="F29" s="117">
        <f t="shared" si="2"/>
        <v>2.48902</v>
      </c>
      <c r="G29" s="112"/>
      <c r="H29" s="118">
        <f t="shared" si="3"/>
        <v>1.2052936497095212E-2</v>
      </c>
      <c r="I29" s="118">
        <f t="shared" si="4"/>
        <v>12.052936497095212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2.7034552000000001</v>
      </c>
      <c r="D30" s="115">
        <f t="shared" ref="D30:D34" si="8">C30*0.03</f>
        <v>8.1103655999999996E-2</v>
      </c>
      <c r="E30" s="116">
        <f t="shared" si="7"/>
        <v>2.6223515440000003</v>
      </c>
      <c r="F30" s="117">
        <f t="shared" si="2"/>
        <v>2.6223515440000003</v>
      </c>
      <c r="G30" s="112"/>
      <c r="H30" s="118">
        <f t="shared" si="3"/>
        <v>1.1440113766836679E-2</v>
      </c>
      <c r="I30" s="118">
        <f t="shared" si="4"/>
        <v>11.44011376683668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2.9460000000000002</v>
      </c>
      <c r="D32" s="115">
        <f t="shared" si="8"/>
        <v>8.838E-2</v>
      </c>
      <c r="E32" s="116">
        <f t="shared" si="7"/>
        <v>2.8576200000000003</v>
      </c>
      <c r="F32" s="117">
        <f t="shared" si="2"/>
        <v>2.8576200000000003</v>
      </c>
      <c r="G32" s="112"/>
      <c r="H32" s="118">
        <f t="shared" si="3"/>
        <v>1.0498246792785604E-2</v>
      </c>
      <c r="I32" s="118">
        <f t="shared" si="4"/>
        <v>10.498246792785604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2.9870000000000001</v>
      </c>
      <c r="D33" s="115">
        <f t="shared" si="8"/>
        <v>8.9609999999999995E-2</v>
      </c>
      <c r="E33" s="116">
        <f t="shared" si="7"/>
        <v>2.8973900000000001</v>
      </c>
      <c r="F33" s="117">
        <f t="shared" si="2"/>
        <v>2.8973900000000001</v>
      </c>
      <c r="G33" s="112"/>
      <c r="H33" s="118">
        <f t="shared" si="3"/>
        <v>1.0354146317892998E-2</v>
      </c>
      <c r="I33" s="118">
        <f t="shared" si="4"/>
        <v>10.354146317892997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3.121</v>
      </c>
      <c r="D34" s="115">
        <f t="shared" si="8"/>
        <v>9.3629999999999991E-2</v>
      </c>
      <c r="E34" s="116">
        <f t="shared" si="7"/>
        <v>3.0273699999999999</v>
      </c>
      <c r="F34" s="117">
        <f t="shared" si="2"/>
        <v>3.0273699999999999</v>
      </c>
      <c r="G34" s="112"/>
      <c r="H34" s="118">
        <f t="shared" si="3"/>
        <v>9.9095914936066509E-3</v>
      </c>
      <c r="I34" s="118">
        <f t="shared" si="4"/>
        <v>9.9095914936066514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3.4519000000000002</v>
      </c>
      <c r="D35" s="115">
        <f>C35*0.035</f>
        <v>0.12081650000000002</v>
      </c>
      <c r="E35" s="116">
        <f t="shared" si="7"/>
        <v>3.3310835000000001</v>
      </c>
      <c r="F35" s="117">
        <f t="shared" si="2"/>
        <v>3.3310835000000001</v>
      </c>
      <c r="G35" s="112"/>
      <c r="H35" s="118">
        <f t="shared" si="3"/>
        <v>1.0507091761584486E-2</v>
      </c>
      <c r="I35" s="118">
        <f t="shared" si="4"/>
        <v>10.507091761584487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3.6732999999999998</v>
      </c>
      <c r="D38" s="115">
        <f t="shared" si="9"/>
        <v>0.1285655</v>
      </c>
      <c r="E38" s="116">
        <f t="shared" si="7"/>
        <v>3.5447344999999997</v>
      </c>
      <c r="F38" s="117">
        <f t="shared" si="2"/>
        <v>3.5447344999999997</v>
      </c>
      <c r="G38" s="112"/>
      <c r="H38" s="118">
        <f t="shared" si="3"/>
        <v>9.8738001393334218E-3</v>
      </c>
      <c r="I38" s="118">
        <f t="shared" si="4"/>
        <v>9.8738001393334223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3.7549999999999999</v>
      </c>
      <c r="D39" s="115">
        <f t="shared" si="9"/>
        <v>0.13142500000000001</v>
      </c>
      <c r="E39" s="116">
        <f t="shared" si="7"/>
        <v>3.6235749999999998</v>
      </c>
      <c r="F39" s="117">
        <f t="shared" si="2"/>
        <v>3.6235749999999998</v>
      </c>
      <c r="G39" s="112"/>
      <c r="H39" s="118">
        <f t="shared" si="3"/>
        <v>9.6589693879662875E-3</v>
      </c>
      <c r="I39" s="118">
        <f t="shared" si="4"/>
        <v>9.6589693879662875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3.9344999999999999</v>
      </c>
      <c r="D40" s="115">
        <f t="shared" si="9"/>
        <v>0.13770750000000001</v>
      </c>
      <c r="E40" s="116">
        <f t="shared" si="7"/>
        <v>3.7967925</v>
      </c>
      <c r="F40" s="117">
        <f t="shared" si="2"/>
        <v>3.7967925</v>
      </c>
      <c r="G40" s="112"/>
      <c r="H40" s="118">
        <f t="shared" si="3"/>
        <v>9.218307294907524E-3</v>
      </c>
      <c r="I40" s="118">
        <f t="shared" si="4"/>
        <v>9.2183072949075235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4.101</v>
      </c>
      <c r="D41" s="115">
        <f t="shared" si="9"/>
        <v>0.14353500000000002</v>
      </c>
      <c r="E41" s="116">
        <f t="shared" si="7"/>
        <v>3.957465</v>
      </c>
      <c r="F41" s="117">
        <f t="shared" si="2"/>
        <v>3.957465</v>
      </c>
      <c r="G41" s="112"/>
      <c r="H41" s="118">
        <f t="shared" si="3"/>
        <v>8.8440453674258623E-3</v>
      </c>
      <c r="I41" s="118">
        <f t="shared" si="4"/>
        <v>8.8440453674258617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4.4742727000000002</v>
      </c>
      <c r="D42" s="115">
        <f t="shared" si="9"/>
        <v>0.15659954450000002</v>
      </c>
      <c r="E42" s="116">
        <f t="shared" si="7"/>
        <v>4.3176731555000005</v>
      </c>
      <c r="F42" s="117">
        <f t="shared" si="2"/>
        <v>4.3176731555000005</v>
      </c>
      <c r="G42" s="112"/>
      <c r="H42" s="118">
        <f t="shared" si="3"/>
        <v>8.1062180344558254E-3</v>
      </c>
      <c r="I42" s="118">
        <f t="shared" si="4"/>
        <v>8.106218034455825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4.7864000000000004</v>
      </c>
      <c r="D43" s="115">
        <f>C43*0.04</f>
        <v>0.19145600000000002</v>
      </c>
      <c r="E43" s="116">
        <f t="shared" si="7"/>
        <v>4.5949440000000008</v>
      </c>
      <c r="F43" s="117">
        <f t="shared" si="2"/>
        <v>4.5949440000000008</v>
      </c>
      <c r="G43" s="112"/>
      <c r="H43" s="118">
        <f t="shared" si="3"/>
        <v>8.7052203465373956E-3</v>
      </c>
      <c r="I43" s="118">
        <f t="shared" si="4"/>
        <v>8.705220346537395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5.0571000000000002</v>
      </c>
      <c r="D44" s="115">
        <f t="shared" ref="D44:D57" si="10">C44*0.04</f>
        <v>0.20228400000000002</v>
      </c>
      <c r="E44" s="116">
        <f t="shared" si="7"/>
        <v>4.8548160000000005</v>
      </c>
      <c r="F44" s="117">
        <f t="shared" si="2"/>
        <v>4.8548160000000005</v>
      </c>
      <c r="G44" s="112"/>
      <c r="H44" s="118">
        <f t="shared" si="3"/>
        <v>8.239241198842534E-3</v>
      </c>
      <c r="I44" s="118">
        <f t="shared" si="4"/>
        <v>8.2392411988425334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6.4154377</v>
      </c>
      <c r="D45" s="115">
        <f t="shared" si="10"/>
        <v>0.25661750799999999</v>
      </c>
      <c r="E45" s="116">
        <f t="shared" si="7"/>
        <v>6.1588201920000003</v>
      </c>
      <c r="F45" s="117">
        <f t="shared" si="2"/>
        <v>6.1588201920000003</v>
      </c>
      <c r="G45" s="112"/>
      <c r="H45" s="118">
        <f t="shared" si="3"/>
        <v>6.4947504153405888E-3</v>
      </c>
      <c r="I45" s="118">
        <f t="shared" si="4"/>
        <v>6.4947504153405884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6.6837999999999997</v>
      </c>
      <c r="D46" s="115">
        <f t="shared" si="10"/>
        <v>0.26735199999999998</v>
      </c>
      <c r="E46" s="116">
        <f t="shared" si="7"/>
        <v>6.4164479999999999</v>
      </c>
      <c r="F46" s="117">
        <f t="shared" si="2"/>
        <v>6.4164479999999999</v>
      </c>
      <c r="G46" s="112"/>
      <c r="H46" s="118">
        <f t="shared" si="3"/>
        <v>6.2339786748057402E-3</v>
      </c>
      <c r="I46" s="118">
        <f t="shared" si="4"/>
        <v>6.2339786748057406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6.7440495</v>
      </c>
      <c r="D47" s="115">
        <f t="shared" si="10"/>
        <v>0.26976198000000001</v>
      </c>
      <c r="E47" s="116">
        <f t="shared" si="7"/>
        <v>6.4742875199999999</v>
      </c>
      <c r="F47" s="117">
        <f t="shared" si="2"/>
        <v>6.4742875199999999</v>
      </c>
      <c r="G47" s="112"/>
      <c r="H47" s="118">
        <f t="shared" si="3"/>
        <v>6.1782860085274616E-3</v>
      </c>
      <c r="I47" s="118">
        <f t="shared" si="4"/>
        <v>6.1782860085274613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6.6703000000000001</v>
      </c>
      <c r="D48" s="115">
        <f t="shared" si="10"/>
        <v>0.26681199999999999</v>
      </c>
      <c r="E48" s="116">
        <f t="shared" si="7"/>
        <v>6.4034880000000003</v>
      </c>
      <c r="F48" s="117">
        <f t="shared" si="2"/>
        <v>6.4034880000000003</v>
      </c>
      <c r="G48" s="112"/>
      <c r="H48" s="118">
        <f t="shared" si="3"/>
        <v>6.2465956053950333E-3</v>
      </c>
      <c r="I48" s="118">
        <f t="shared" si="4"/>
        <v>6.2465956053950329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7.6574960000000001</v>
      </c>
      <c r="D49" s="115">
        <f t="shared" si="10"/>
        <v>0.30629983999999999</v>
      </c>
      <c r="E49" s="116">
        <f t="shared" si="7"/>
        <v>7.3511961599999998</v>
      </c>
      <c r="F49" s="117">
        <f t="shared" si="2"/>
        <v>7.3511961599999998</v>
      </c>
      <c r="G49" s="112"/>
      <c r="H49" s="118">
        <f t="shared" si="3"/>
        <v>5.441291339449178E-3</v>
      </c>
      <c r="I49" s="118">
        <f t="shared" si="4"/>
        <v>5.4412913394491778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10"/>
        <v>0.31185664000000002</v>
      </c>
      <c r="E50" s="116">
        <f t="shared" si="7"/>
        <v>7.4845593599999996</v>
      </c>
      <c r="F50" s="117">
        <f t="shared" si="2"/>
        <v>7.4845593599999996</v>
      </c>
      <c r="G50" s="112"/>
      <c r="H50" s="118">
        <f t="shared" si="3"/>
        <v>5.3443359957532632E-3</v>
      </c>
      <c r="I50" s="118">
        <f t="shared" si="4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7.8442999999999996</v>
      </c>
      <c r="D51" s="115">
        <f t="shared" si="10"/>
        <v>0.313772</v>
      </c>
      <c r="E51" s="116">
        <f t="shared" si="7"/>
        <v>7.5305279999999994</v>
      </c>
      <c r="F51" s="117">
        <f t="shared" si="2"/>
        <v>7.5305279999999994</v>
      </c>
      <c r="G51" s="112"/>
      <c r="H51" s="118">
        <f t="shared" si="3"/>
        <v>5.3117125386161479E-3</v>
      </c>
      <c r="I51" s="118">
        <f t="shared" si="4"/>
        <v>5.3117125386161481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8.0951249999999995</v>
      </c>
      <c r="D52" s="115">
        <f t="shared" si="10"/>
        <v>0.32380500000000001</v>
      </c>
      <c r="E52" s="116">
        <f t="shared" si="7"/>
        <v>7.7713199999999993</v>
      </c>
      <c r="F52" s="117">
        <f t="shared" si="2"/>
        <v>7.7713199999999993</v>
      </c>
      <c r="G52" s="112"/>
      <c r="H52" s="118">
        <f t="shared" si="3"/>
        <v>5.1471307319734538E-3</v>
      </c>
      <c r="I52" s="118">
        <f t="shared" si="4"/>
        <v>5.1471307319734541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9.2117000000000004</v>
      </c>
      <c r="D54" s="115">
        <f t="shared" si="10"/>
        <v>0.36846800000000002</v>
      </c>
      <c r="E54" s="116">
        <f t="shared" si="7"/>
        <v>8.8432320000000004</v>
      </c>
      <c r="F54" s="117">
        <f t="shared" si="2"/>
        <v>8.8432320000000004</v>
      </c>
      <c r="G54" s="112"/>
      <c r="H54" s="118">
        <f t="shared" si="3"/>
        <v>4.5232331346729271E-3</v>
      </c>
      <c r="I54" s="118">
        <f t="shared" si="4"/>
        <v>4.5232331346729273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9.8236000000000008</v>
      </c>
      <c r="D55" s="115">
        <f t="shared" si="10"/>
        <v>0.39294400000000002</v>
      </c>
      <c r="E55" s="116">
        <f t="shared" si="7"/>
        <v>9.4306560000000008</v>
      </c>
      <c r="F55" s="117">
        <f t="shared" si="2"/>
        <v>9.4306560000000008</v>
      </c>
      <c r="G55" s="112"/>
      <c r="H55" s="118">
        <f t="shared" si="3"/>
        <v>4.2414864883206504E-3</v>
      </c>
      <c r="I55" s="118">
        <f t="shared" si="4"/>
        <v>4.2414864883206507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9.3721999999999994</v>
      </c>
      <c r="D56" s="115">
        <f t="shared" si="10"/>
        <v>0.374888</v>
      </c>
      <c r="E56" s="116">
        <f t="shared" si="7"/>
        <v>8.9973119999999991</v>
      </c>
      <c r="F56" s="117">
        <f t="shared" si="2"/>
        <v>8.9973119999999991</v>
      </c>
      <c r="G56" s="112"/>
      <c r="H56" s="118">
        <f t="shared" si="3"/>
        <v>4.4457722484226442E-3</v>
      </c>
      <c r="I56" s="118">
        <f t="shared" si="4"/>
        <v>4.4457722484226441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9.9488000000000003</v>
      </c>
      <c r="D57" s="115">
        <f t="shared" si="10"/>
        <v>0.39795200000000003</v>
      </c>
      <c r="E57" s="116">
        <f t="shared" si="7"/>
        <v>9.5508480000000002</v>
      </c>
      <c r="F57" s="117">
        <f t="shared" si="2"/>
        <v>9.5508480000000002</v>
      </c>
      <c r="G57" s="112"/>
      <c r="H57" s="118">
        <f t="shared" si="3"/>
        <v>4.1881097887852409E-3</v>
      </c>
      <c r="I57" s="118">
        <f t="shared" si="4"/>
        <v>4.1881097887852405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11.84</v>
      </c>
      <c r="D58" s="115">
        <f>C58*0.045</f>
        <v>0.53279999999999994</v>
      </c>
      <c r="E58" s="116">
        <f t="shared" si="7"/>
        <v>11.3072</v>
      </c>
      <c r="F58" s="117">
        <f t="shared" si="2"/>
        <v>11.3072</v>
      </c>
      <c r="G58" s="112"/>
      <c r="H58" s="118">
        <f t="shared" si="3"/>
        <v>3.9797651054195582E-3</v>
      </c>
      <c r="I58" s="118">
        <f t="shared" si="4"/>
        <v>3.979765105419558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11.66</v>
      </c>
      <c r="D59" s="115">
        <f t="shared" ref="D59:D69" si="11">C59*0.045</f>
        <v>0.52469999999999994</v>
      </c>
      <c r="E59" s="116">
        <f t="shared" si="7"/>
        <v>11.135300000000001</v>
      </c>
      <c r="F59" s="117">
        <f t="shared" si="2"/>
        <v>11.135300000000001</v>
      </c>
      <c r="G59" s="112"/>
      <c r="H59" s="118">
        <f t="shared" si="3"/>
        <v>4.0412023025872684E-3</v>
      </c>
      <c r="I59" s="118">
        <f t="shared" si="4"/>
        <v>4.0412023025872683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13.807026</v>
      </c>
      <c r="D60" s="115">
        <f t="shared" si="11"/>
        <v>0.62131616999999995</v>
      </c>
      <c r="E60" s="116">
        <f t="shared" si="7"/>
        <v>13.18570983</v>
      </c>
      <c r="F60" s="117">
        <f t="shared" si="2"/>
        <v>13.18570983</v>
      </c>
      <c r="G60" s="112"/>
      <c r="H60" s="118">
        <f t="shared" si="3"/>
        <v>3.4127855519477945E-3</v>
      </c>
      <c r="I60" s="118">
        <f t="shared" si="4"/>
        <v>3.4127855519477945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14.599299</v>
      </c>
      <c r="D61" s="115">
        <f t="shared" si="11"/>
        <v>0.65696845500000001</v>
      </c>
      <c r="E61" s="116">
        <f t="shared" si="7"/>
        <v>13.942330545000001</v>
      </c>
      <c r="F61" s="117">
        <f t="shared" si="2"/>
        <v>13.942330545000001</v>
      </c>
      <c r="G61" s="112"/>
      <c r="H61" s="118">
        <f t="shared" si="3"/>
        <v>3.2275809166020519E-3</v>
      </c>
      <c r="I61" s="118">
        <f t="shared" si="4"/>
        <v>3.2275809166020517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16.623000000000001</v>
      </c>
      <c r="D63" s="115">
        <f t="shared" si="11"/>
        <v>0.74803500000000001</v>
      </c>
      <c r="E63" s="116">
        <f t="shared" si="7"/>
        <v>15.874965000000001</v>
      </c>
      <c r="F63" s="117">
        <f t="shared" si="2"/>
        <v>15.874965000000001</v>
      </c>
      <c r="G63" s="112"/>
      <c r="H63" s="118">
        <f t="shared" si="3"/>
        <v>2.8346519189176161E-3</v>
      </c>
      <c r="I63" s="118">
        <f t="shared" si="4"/>
        <v>2.8346519189176163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16.623000000000001</v>
      </c>
      <c r="D64" s="115">
        <f t="shared" si="11"/>
        <v>0.74803500000000001</v>
      </c>
      <c r="E64" s="116">
        <f t="shared" si="7"/>
        <v>15.874965000000001</v>
      </c>
      <c r="F64" s="117">
        <f t="shared" si="2"/>
        <v>15.874965000000001</v>
      </c>
      <c r="G64" s="112"/>
      <c r="H64" s="118">
        <f t="shared" si="3"/>
        <v>2.8346519189176161E-3</v>
      </c>
      <c r="I64" s="118">
        <f t="shared" si="4"/>
        <v>2.8346519189176163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16.635000000000002</v>
      </c>
      <c r="D65" s="115">
        <f t="shared" si="11"/>
        <v>0.74857499999999999</v>
      </c>
      <c r="E65" s="116">
        <f t="shared" si="7"/>
        <v>15.886425000000001</v>
      </c>
      <c r="F65" s="117">
        <f t="shared" si="2"/>
        <v>15.886425000000001</v>
      </c>
      <c r="G65" s="112"/>
      <c r="H65" s="118">
        <f t="shared" si="3"/>
        <v>2.8326070843503123E-3</v>
      </c>
      <c r="I65" s="118">
        <f t="shared" si="4"/>
        <v>2.8326070843503124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16.635000000000002</v>
      </c>
      <c r="D66" s="115">
        <f t="shared" si="11"/>
        <v>0.74857499999999999</v>
      </c>
      <c r="E66" s="116">
        <f t="shared" si="7"/>
        <v>15.886425000000001</v>
      </c>
      <c r="F66" s="117">
        <f t="shared" si="2"/>
        <v>15.886425000000001</v>
      </c>
      <c r="G66" s="112"/>
      <c r="H66" s="118">
        <f t="shared" si="3"/>
        <v>2.8326070843503123E-3</v>
      </c>
      <c r="I66" s="118">
        <f t="shared" si="4"/>
        <v>2.8326070843503124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18.667000000000002</v>
      </c>
      <c r="D67" s="115">
        <f t="shared" si="11"/>
        <v>0.84001500000000007</v>
      </c>
      <c r="E67" s="116">
        <f t="shared" si="7"/>
        <v>17.826985000000001</v>
      </c>
      <c r="F67" s="117">
        <f t="shared" ref="F67:F130" si="12">E67</f>
        <v>17.826985000000001</v>
      </c>
      <c r="G67" s="112"/>
      <c r="H67" s="118">
        <f t="shared" ref="H67:H130" si="13">(1/E67)-(1/C67)</f>
        <v>2.5242630764540364E-3</v>
      </c>
      <c r="I67" s="118">
        <f t="shared" ref="I67:I130" si="14">H67*1000</f>
        <v>2.5242630764540364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17.958689</v>
      </c>
      <c r="D68" s="115">
        <f t="shared" si="11"/>
        <v>0.80814100499999997</v>
      </c>
      <c r="E68" s="116">
        <f t="shared" si="7"/>
        <v>17.150547995</v>
      </c>
      <c r="F68" s="117">
        <f t="shared" si="12"/>
        <v>17.150547995</v>
      </c>
      <c r="G68" s="112"/>
      <c r="H68" s="118">
        <f t="shared" si="13"/>
        <v>2.6238228663666638E-3</v>
      </c>
      <c r="I68" s="118">
        <f t="shared" si="14"/>
        <v>2.6238228663666638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20.155187999999999</v>
      </c>
      <c r="D69" s="115">
        <f t="shared" si="11"/>
        <v>0.90698345999999996</v>
      </c>
      <c r="E69" s="116">
        <f t="shared" si="7"/>
        <v>19.24820454</v>
      </c>
      <c r="F69" s="117">
        <f t="shared" si="12"/>
        <v>19.24820454</v>
      </c>
      <c r="G69" s="112"/>
      <c r="H69" s="118">
        <f t="shared" si="13"/>
        <v>2.3378803932847247E-3</v>
      </c>
      <c r="I69" s="118">
        <f t="shared" si="14"/>
        <v>2.337880393284725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21.757000000000001</v>
      </c>
      <c r="D70" s="115">
        <f>C70*0.05</f>
        <v>1.0878500000000002</v>
      </c>
      <c r="E70" s="116">
        <f t="shared" si="7"/>
        <v>20.669150000000002</v>
      </c>
      <c r="F70" s="117">
        <f t="shared" si="12"/>
        <v>20.669150000000002</v>
      </c>
      <c r="G70" s="112"/>
      <c r="H70" s="118">
        <f t="shared" si="13"/>
        <v>2.4190641608387367E-3</v>
      </c>
      <c r="I70" s="118">
        <f t="shared" si="14"/>
        <v>2.4190641608387367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22.140469</v>
      </c>
      <c r="D71" s="115">
        <f t="shared" ref="D71:D134" si="15">C71*0.05</f>
        <v>1.10702345</v>
      </c>
      <c r="E71" s="116">
        <f t="shared" si="7"/>
        <v>21.03344555</v>
      </c>
      <c r="F71" s="117">
        <f t="shared" si="12"/>
        <v>21.03344555</v>
      </c>
      <c r="G71" s="112"/>
      <c r="H71" s="118">
        <f t="shared" si="13"/>
        <v>2.3771663982081123E-3</v>
      </c>
      <c r="I71" s="118">
        <f t="shared" si="14"/>
        <v>2.3771663982081122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22.813300000000002</v>
      </c>
      <c r="D72" s="115">
        <f t="shared" si="15"/>
        <v>1.140665</v>
      </c>
      <c r="E72" s="116">
        <f t="shared" si="7"/>
        <v>21.672635000000003</v>
      </c>
      <c r="F72" s="117">
        <f t="shared" si="12"/>
        <v>21.672635000000003</v>
      </c>
      <c r="G72" s="112"/>
      <c r="H72" s="118">
        <f t="shared" si="13"/>
        <v>2.3070568022762264E-3</v>
      </c>
      <c r="I72" s="118">
        <f t="shared" si="14"/>
        <v>2.3070568022762266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26.861799999999999</v>
      </c>
      <c r="D74" s="115">
        <f t="shared" si="15"/>
        <v>1.3430900000000001</v>
      </c>
      <c r="E74" s="116">
        <f t="shared" si="7"/>
        <v>25.518709999999999</v>
      </c>
      <c r="F74" s="117">
        <f t="shared" si="12"/>
        <v>25.518709999999999</v>
      </c>
      <c r="G74" s="112"/>
      <c r="H74" s="118">
        <f t="shared" si="13"/>
        <v>1.9593466911140903E-3</v>
      </c>
      <c r="I74" s="118">
        <f t="shared" si="14"/>
        <v>1.9593466911140902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32.619858000000001</v>
      </c>
      <c r="D75" s="115">
        <f t="shared" si="15"/>
        <v>1.6309929000000001</v>
      </c>
      <c r="E75" s="116">
        <f t="shared" si="7"/>
        <v>30.988865100000002</v>
      </c>
      <c r="F75" s="117">
        <f t="shared" si="12"/>
        <v>30.988865100000002</v>
      </c>
      <c r="G75" s="112"/>
      <c r="H75" s="118">
        <f t="shared" si="13"/>
        <v>1.6134827732042396E-3</v>
      </c>
      <c r="I75" s="118">
        <f t="shared" si="14"/>
        <v>1.6134827732042396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33.799999999999997</v>
      </c>
      <c r="D76" s="115">
        <f t="shared" si="15"/>
        <v>1.69</v>
      </c>
      <c r="E76" s="116">
        <f t="shared" si="7"/>
        <v>32.11</v>
      </c>
      <c r="F76" s="117">
        <f t="shared" si="12"/>
        <v>32.11</v>
      </c>
      <c r="G76" s="112"/>
      <c r="H76" s="118">
        <f t="shared" si="13"/>
        <v>1.5571473061351607E-3</v>
      </c>
      <c r="I76" s="118">
        <f t="shared" si="14"/>
        <v>1.5571473061351606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37.691966999999998</v>
      </c>
      <c r="D78" s="115">
        <f t="shared" si="15"/>
        <v>1.8845983500000001</v>
      </c>
      <c r="E78" s="116">
        <f t="shared" ref="E78:E141" si="16">C78-D78</f>
        <v>35.807368650000001</v>
      </c>
      <c r="F78" s="117">
        <f t="shared" si="12"/>
        <v>35.807368650000001</v>
      </c>
      <c r="G78" s="112"/>
      <c r="H78" s="118">
        <f t="shared" si="13"/>
        <v>1.3963606342796697E-3</v>
      </c>
      <c r="I78" s="118">
        <f t="shared" si="14"/>
        <v>1.3963606342796697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40.318522999999999</v>
      </c>
      <c r="D79" s="115">
        <f t="shared" si="15"/>
        <v>2.0159261499999999</v>
      </c>
      <c r="E79" s="116">
        <f t="shared" si="16"/>
        <v>38.30259685</v>
      </c>
      <c r="F79" s="117">
        <f t="shared" si="12"/>
        <v>38.30259685</v>
      </c>
      <c r="G79" s="112"/>
      <c r="H79" s="118">
        <f t="shared" si="13"/>
        <v>1.3053945192230479E-3</v>
      </c>
      <c r="I79" s="118">
        <f t="shared" si="14"/>
        <v>1.3053945192230478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40.15</v>
      </c>
      <c r="D80" s="115">
        <f t="shared" si="15"/>
        <v>2.0074999999999998</v>
      </c>
      <c r="E80" s="116">
        <f t="shared" si="16"/>
        <v>38.142499999999998</v>
      </c>
      <c r="F80" s="117">
        <f t="shared" si="12"/>
        <v>38.142499999999998</v>
      </c>
      <c r="G80" s="112"/>
      <c r="H80" s="118">
        <f t="shared" si="13"/>
        <v>1.310873697319262E-3</v>
      </c>
      <c r="I80" s="118">
        <f t="shared" si="14"/>
        <v>1.3108736973192618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45.202100000000002</v>
      </c>
      <c r="D81" s="115">
        <f t="shared" si="15"/>
        <v>2.2601050000000003</v>
      </c>
      <c r="E81" s="116">
        <f t="shared" si="16"/>
        <v>42.941994999999999</v>
      </c>
      <c r="F81" s="117">
        <f t="shared" si="12"/>
        <v>42.941994999999999</v>
      </c>
      <c r="G81" s="112"/>
      <c r="H81" s="118">
        <f t="shared" si="13"/>
        <v>1.1643613670021639E-3</v>
      </c>
      <c r="I81" s="118">
        <f t="shared" si="14"/>
        <v>1.164361367002164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50.319499999999998</v>
      </c>
      <c r="D82" s="115">
        <f t="shared" si="15"/>
        <v>2.5159750000000001</v>
      </c>
      <c r="E82" s="116">
        <f t="shared" si="16"/>
        <v>47.803525</v>
      </c>
      <c r="F82" s="117">
        <f t="shared" si="12"/>
        <v>47.803525</v>
      </c>
      <c r="G82" s="112"/>
      <c r="H82" s="118">
        <f t="shared" si="13"/>
        <v>1.0459479714100585E-3</v>
      </c>
      <c r="I82" s="118">
        <f t="shared" si="14"/>
        <v>1.0459479714100586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47.331499999999998</v>
      </c>
      <c r="D83" s="115">
        <f t="shared" si="15"/>
        <v>2.3665750000000001</v>
      </c>
      <c r="E83" s="116">
        <f t="shared" si="16"/>
        <v>44.964925000000001</v>
      </c>
      <c r="F83" s="117">
        <f t="shared" si="12"/>
        <v>44.964925000000001</v>
      </c>
      <c r="G83" s="112"/>
      <c r="H83" s="118">
        <f t="shared" si="13"/>
        <v>1.1119778360577717E-3</v>
      </c>
      <c r="I83" s="118">
        <f t="shared" si="14"/>
        <v>1.1119778360577717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55.3</v>
      </c>
      <c r="D84" s="115">
        <f t="shared" si="15"/>
        <v>2.7650000000000001</v>
      </c>
      <c r="E84" s="116">
        <f t="shared" si="16"/>
        <v>52.534999999999997</v>
      </c>
      <c r="F84" s="117">
        <f t="shared" si="12"/>
        <v>52.534999999999997</v>
      </c>
      <c r="G84" s="112"/>
      <c r="H84" s="118">
        <f t="shared" si="13"/>
        <v>9.5174645474445721E-4</v>
      </c>
      <c r="I84" s="118">
        <f t="shared" si="14"/>
        <v>0.95174645474445718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54.962499999999999</v>
      </c>
      <c r="D85" s="115">
        <f t="shared" si="15"/>
        <v>2.7481249999999999</v>
      </c>
      <c r="E85" s="116">
        <f t="shared" si="16"/>
        <v>52.214374999999997</v>
      </c>
      <c r="F85" s="117">
        <f t="shared" si="12"/>
        <v>52.214374999999997</v>
      </c>
      <c r="G85" s="112"/>
      <c r="H85" s="118">
        <f t="shared" si="13"/>
        <v>9.575907017942871E-4</v>
      </c>
      <c r="I85" s="118">
        <f t="shared" si="14"/>
        <v>0.95759070179428707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60.832397</v>
      </c>
      <c r="D86" s="115">
        <f t="shared" si="15"/>
        <v>3.04161985</v>
      </c>
      <c r="E86" s="116">
        <f t="shared" si="16"/>
        <v>57.790777149999997</v>
      </c>
      <c r="F86" s="117">
        <f t="shared" si="12"/>
        <v>57.790777149999997</v>
      </c>
      <c r="G86" s="112"/>
      <c r="H86" s="118">
        <f t="shared" si="13"/>
        <v>8.6518995704490051E-4</v>
      </c>
      <c r="I86" s="118">
        <f t="shared" si="14"/>
        <v>0.86518995704490054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63.725999999999999</v>
      </c>
      <c r="D87" s="115">
        <f t="shared" si="15"/>
        <v>3.1863000000000001</v>
      </c>
      <c r="E87" s="116">
        <f t="shared" si="16"/>
        <v>60.539699999999996</v>
      </c>
      <c r="F87" s="117">
        <f t="shared" si="12"/>
        <v>60.539699999999996</v>
      </c>
      <c r="G87" s="112"/>
      <c r="H87" s="118">
        <f t="shared" si="13"/>
        <v>8.2590432393949906E-4</v>
      </c>
      <c r="I87" s="118">
        <f t="shared" si="14"/>
        <v>0.82590432393949909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63.672665000000002</v>
      </c>
      <c r="D88" s="115">
        <f t="shared" si="15"/>
        <v>3.1836332500000002</v>
      </c>
      <c r="E88" s="116">
        <f t="shared" si="16"/>
        <v>60.489031750000002</v>
      </c>
      <c r="F88" s="117">
        <f t="shared" si="12"/>
        <v>60.489031750000002</v>
      </c>
      <c r="G88" s="112"/>
      <c r="H88" s="118">
        <f t="shared" si="13"/>
        <v>8.2659613740634907E-4</v>
      </c>
      <c r="I88" s="118">
        <f t="shared" si="14"/>
        <v>0.82659613740634907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64.88</v>
      </c>
      <c r="D89" s="115">
        <f t="shared" si="15"/>
        <v>3.2439999999999998</v>
      </c>
      <c r="E89" s="116">
        <f t="shared" si="16"/>
        <v>61.635999999999996</v>
      </c>
      <c r="F89" s="117">
        <f t="shared" si="12"/>
        <v>61.635999999999996</v>
      </c>
      <c r="G89" s="112"/>
      <c r="H89" s="118">
        <f t="shared" si="13"/>
        <v>8.1121422545265762E-4</v>
      </c>
      <c r="I89" s="118">
        <f t="shared" si="14"/>
        <v>0.81121422545265764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72.459999999999994</v>
      </c>
      <c r="D90" s="115">
        <f t="shared" si="15"/>
        <v>3.6229999999999998</v>
      </c>
      <c r="E90" s="116">
        <f t="shared" si="16"/>
        <v>68.836999999999989</v>
      </c>
      <c r="F90" s="117">
        <f t="shared" si="12"/>
        <v>68.836999999999989</v>
      </c>
      <c r="G90" s="112"/>
      <c r="H90" s="118">
        <f t="shared" si="13"/>
        <v>7.2635355985879724E-4</v>
      </c>
      <c r="I90" s="118">
        <f t="shared" si="14"/>
        <v>0.72635355985879724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81.319999999999993</v>
      </c>
      <c r="D91" s="115">
        <f t="shared" si="15"/>
        <v>4.0659999999999998</v>
      </c>
      <c r="E91" s="116">
        <f t="shared" si="16"/>
        <v>77.253999999999991</v>
      </c>
      <c r="F91" s="117">
        <f t="shared" si="12"/>
        <v>77.253999999999991</v>
      </c>
      <c r="G91" s="112"/>
      <c r="H91" s="118">
        <f t="shared" si="13"/>
        <v>6.4721567815258924E-4</v>
      </c>
      <c r="I91" s="118">
        <f t="shared" si="14"/>
        <v>0.64721567815258929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81.350005999999993</v>
      </c>
      <c r="D92" s="115">
        <f t="shared" si="15"/>
        <v>4.0675002999999998</v>
      </c>
      <c r="E92" s="116">
        <f t="shared" si="16"/>
        <v>77.282505699999987</v>
      </c>
      <c r="F92" s="117">
        <f t="shared" si="12"/>
        <v>77.282505699999987</v>
      </c>
      <c r="G92" s="112"/>
      <c r="H92" s="118">
        <f t="shared" si="13"/>
        <v>6.4697695224962166E-4</v>
      </c>
      <c r="I92" s="118">
        <f t="shared" si="14"/>
        <v>0.64697695224962171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87.448599999999999</v>
      </c>
      <c r="D93" s="115">
        <f t="shared" si="15"/>
        <v>4.3724300000000005</v>
      </c>
      <c r="E93" s="116">
        <f t="shared" si="16"/>
        <v>83.076170000000005</v>
      </c>
      <c r="F93" s="117">
        <f t="shared" si="12"/>
        <v>83.076170000000005</v>
      </c>
      <c r="G93" s="112"/>
      <c r="H93" s="118">
        <f t="shared" si="13"/>
        <v>6.0185730757688835E-4</v>
      </c>
      <c r="I93" s="118">
        <f t="shared" si="14"/>
        <v>0.60185730757688838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94.950005000000004</v>
      </c>
      <c r="D94" s="115">
        <f t="shared" si="15"/>
        <v>4.7475002500000008</v>
      </c>
      <c r="E94" s="116">
        <f t="shared" si="16"/>
        <v>90.202504750000003</v>
      </c>
      <c r="F94" s="117">
        <f t="shared" si="12"/>
        <v>90.202504750000003</v>
      </c>
      <c r="G94" s="112"/>
      <c r="H94" s="118">
        <f t="shared" si="13"/>
        <v>5.5430833255215237E-4</v>
      </c>
      <c r="I94" s="118">
        <f t="shared" si="14"/>
        <v>0.55430833255215239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94.982506000000001</v>
      </c>
      <c r="D95" s="115">
        <f t="shared" si="15"/>
        <v>4.7491253000000002</v>
      </c>
      <c r="E95" s="116">
        <f t="shared" si="16"/>
        <v>90.233380699999998</v>
      </c>
      <c r="F95" s="117">
        <f t="shared" si="12"/>
        <v>90.233380699999998</v>
      </c>
      <c r="G95" s="112"/>
      <c r="H95" s="118">
        <f t="shared" si="13"/>
        <v>5.5411865999164568E-4</v>
      </c>
      <c r="I95" s="118">
        <f t="shared" si="14"/>
        <v>0.55411865999164567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98.600499999999997</v>
      </c>
      <c r="D96" s="115">
        <f t="shared" si="15"/>
        <v>4.9300250000000005</v>
      </c>
      <c r="E96" s="116">
        <f t="shared" si="16"/>
        <v>93.670474999999996</v>
      </c>
      <c r="F96" s="117">
        <f t="shared" si="12"/>
        <v>93.670474999999996</v>
      </c>
      <c r="G96" s="112"/>
      <c r="H96" s="118">
        <f t="shared" si="13"/>
        <v>5.3378612631141235E-4</v>
      </c>
      <c r="I96" s="118">
        <f t="shared" si="14"/>
        <v>0.53378612631141231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105.13294</v>
      </c>
      <c r="D97" s="115">
        <f t="shared" si="15"/>
        <v>5.256647000000001</v>
      </c>
      <c r="E97" s="116">
        <f t="shared" si="16"/>
        <v>99.876293000000004</v>
      </c>
      <c r="F97" s="117">
        <f t="shared" si="12"/>
        <v>99.876293000000004</v>
      </c>
      <c r="G97" s="112"/>
      <c r="H97" s="118">
        <f t="shared" si="13"/>
        <v>5.0061930111883549E-4</v>
      </c>
      <c r="I97" s="118">
        <f t="shared" si="14"/>
        <v>0.50061930111883546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106.70808</v>
      </c>
      <c r="D98" s="115">
        <f t="shared" si="15"/>
        <v>5.3354040000000005</v>
      </c>
      <c r="E98" s="116">
        <f t="shared" si="16"/>
        <v>101.372676</v>
      </c>
      <c r="F98" s="117">
        <f t="shared" si="12"/>
        <v>101.372676</v>
      </c>
      <c r="G98" s="112"/>
      <c r="H98" s="118">
        <f t="shared" si="13"/>
        <v>4.932295562563617E-4</v>
      </c>
      <c r="I98" s="118">
        <f t="shared" si="14"/>
        <v>0.49322955625636167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117.34799</v>
      </c>
      <c r="D99" s="115">
        <f t="shared" si="15"/>
        <v>5.8673995000000003</v>
      </c>
      <c r="E99" s="116">
        <f t="shared" si="16"/>
        <v>111.48059049999999</v>
      </c>
      <c r="F99" s="117">
        <f t="shared" si="12"/>
        <v>111.48059049999999</v>
      </c>
      <c r="G99" s="112"/>
      <c r="H99" s="118">
        <f t="shared" si="13"/>
        <v>4.4850856795560293E-4</v>
      </c>
      <c r="I99" s="118">
        <f t="shared" si="14"/>
        <v>0.4485085679556029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123.90000999999999</v>
      </c>
      <c r="D101" s="115">
        <f t="shared" si="15"/>
        <v>6.1950004999999999</v>
      </c>
      <c r="E101" s="116">
        <f t="shared" si="16"/>
        <v>117.70500949999999</v>
      </c>
      <c r="F101" s="117">
        <f t="shared" si="12"/>
        <v>117.70500949999999</v>
      </c>
      <c r="G101" s="112"/>
      <c r="H101" s="118">
        <f t="shared" si="13"/>
        <v>4.2479075625069355E-4</v>
      </c>
      <c r="I101" s="118">
        <f t="shared" si="14"/>
        <v>0.42479075625069357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121.55</v>
      </c>
      <c r="D102" s="115">
        <f t="shared" si="15"/>
        <v>6.0775000000000006</v>
      </c>
      <c r="E102" s="116">
        <f t="shared" si="16"/>
        <v>115.4725</v>
      </c>
      <c r="F102" s="117">
        <f t="shared" si="12"/>
        <v>115.4725</v>
      </c>
      <c r="G102" s="112"/>
      <c r="H102" s="118">
        <f t="shared" si="13"/>
        <v>4.3300352897876135E-4</v>
      </c>
      <c r="I102" s="118">
        <f t="shared" si="14"/>
        <v>0.43300352897876138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129.71483000000001</v>
      </c>
      <c r="D103" s="115">
        <f t="shared" si="15"/>
        <v>6.4857415000000005</v>
      </c>
      <c r="E103" s="116">
        <f t="shared" si="16"/>
        <v>123.2290885</v>
      </c>
      <c r="F103" s="117">
        <f t="shared" si="12"/>
        <v>123.2290885</v>
      </c>
      <c r="G103" s="112"/>
      <c r="H103" s="118">
        <f t="shared" si="13"/>
        <v>4.0574835542989563E-4</v>
      </c>
      <c r="I103" s="118">
        <f t="shared" si="14"/>
        <v>0.40574835542989562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131.52661000000001</v>
      </c>
      <c r="D104" s="115">
        <f t="shared" si="15"/>
        <v>6.576330500000001</v>
      </c>
      <c r="E104" s="116">
        <f t="shared" si="16"/>
        <v>124.95027950000001</v>
      </c>
      <c r="F104" s="117">
        <f t="shared" si="12"/>
        <v>124.95027950000001</v>
      </c>
      <c r="G104" s="112"/>
      <c r="H104" s="118">
        <f t="shared" si="13"/>
        <v>4.0015916891166306E-4</v>
      </c>
      <c r="I104" s="118">
        <f t="shared" si="14"/>
        <v>0.40015916891166303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135.08225999999999</v>
      </c>
      <c r="D105" s="115">
        <f t="shared" si="15"/>
        <v>6.7541130000000003</v>
      </c>
      <c r="E105" s="116">
        <f t="shared" si="16"/>
        <v>128.328147</v>
      </c>
      <c r="F105" s="117">
        <f t="shared" si="12"/>
        <v>128.328147</v>
      </c>
      <c r="G105" s="112"/>
      <c r="H105" s="118">
        <f t="shared" si="13"/>
        <v>3.8962613556634516E-4</v>
      </c>
      <c r="I105" s="118">
        <f t="shared" si="14"/>
        <v>0.38962613556634518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151.97200000000001</v>
      </c>
      <c r="D106" s="115">
        <f t="shared" si="15"/>
        <v>7.5986000000000011</v>
      </c>
      <c r="E106" s="116">
        <f t="shared" si="16"/>
        <v>144.3734</v>
      </c>
      <c r="F106" s="117">
        <f t="shared" si="12"/>
        <v>144.3734</v>
      </c>
      <c r="G106" s="112"/>
      <c r="H106" s="118">
        <f t="shared" si="13"/>
        <v>3.4632418437191385E-4</v>
      </c>
      <c r="I106" s="118">
        <f t="shared" si="14"/>
        <v>0.34632418437191387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158.76948999999999</v>
      </c>
      <c r="D107" s="115">
        <f t="shared" si="15"/>
        <v>7.9384744999999999</v>
      </c>
      <c r="E107" s="116">
        <f t="shared" si="16"/>
        <v>150.83101549999998</v>
      </c>
      <c r="F107" s="117">
        <f t="shared" si="12"/>
        <v>150.83101549999998</v>
      </c>
      <c r="G107" s="112"/>
      <c r="H107" s="118">
        <f t="shared" si="13"/>
        <v>3.3149680676916333E-4</v>
      </c>
      <c r="I107" s="118">
        <f t="shared" si="14"/>
        <v>0.33149680676916332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162.15548999999999</v>
      </c>
      <c r="D108" s="115">
        <f t="shared" si="15"/>
        <v>8.1077744999999997</v>
      </c>
      <c r="E108" s="116">
        <f t="shared" si="16"/>
        <v>154.04771549999998</v>
      </c>
      <c r="F108" s="117">
        <f t="shared" si="12"/>
        <v>154.04771549999998</v>
      </c>
      <c r="G108" s="112"/>
      <c r="H108" s="118">
        <f t="shared" si="13"/>
        <v>3.245747581371956E-4</v>
      </c>
      <c r="I108" s="118">
        <f t="shared" si="14"/>
        <v>0.32457475813719561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157.19</v>
      </c>
      <c r="D109" s="115">
        <f t="shared" si="15"/>
        <v>7.8595000000000006</v>
      </c>
      <c r="E109" s="116">
        <f t="shared" si="16"/>
        <v>149.3305</v>
      </c>
      <c r="F109" s="117">
        <f t="shared" si="12"/>
        <v>149.3305</v>
      </c>
      <c r="G109" s="112"/>
      <c r="H109" s="118">
        <f t="shared" si="13"/>
        <v>3.3482778133067225E-4</v>
      </c>
      <c r="I109" s="118">
        <f t="shared" si="14"/>
        <v>0.33482778133067226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177.8</v>
      </c>
      <c r="D110" s="115">
        <f t="shared" si="15"/>
        <v>8.89</v>
      </c>
      <c r="E110" s="116">
        <f t="shared" si="16"/>
        <v>168.91000000000003</v>
      </c>
      <c r="F110" s="117">
        <f t="shared" si="12"/>
        <v>168.91000000000003</v>
      </c>
      <c r="G110" s="112"/>
      <c r="H110" s="118">
        <f t="shared" si="13"/>
        <v>2.960156296252436E-4</v>
      </c>
      <c r="I110" s="118">
        <f t="shared" si="14"/>
        <v>0.29601562962524358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170.27199999999999</v>
      </c>
      <c r="D111" s="115">
        <f t="shared" si="15"/>
        <v>8.5136000000000003</v>
      </c>
      <c r="E111" s="116">
        <f t="shared" si="16"/>
        <v>161.75839999999999</v>
      </c>
      <c r="F111" s="117">
        <f t="shared" si="12"/>
        <v>161.75839999999999</v>
      </c>
      <c r="G111" s="112"/>
      <c r="H111" s="118">
        <f t="shared" si="13"/>
        <v>3.0910295848623603E-4</v>
      </c>
      <c r="I111" s="118">
        <f t="shared" si="14"/>
        <v>0.30910295848623603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209.77510000000001</v>
      </c>
      <c r="D112" s="115">
        <f t="shared" si="15"/>
        <v>10.488755000000001</v>
      </c>
      <c r="E112" s="116">
        <f t="shared" si="16"/>
        <v>199.28634500000001</v>
      </c>
      <c r="F112" s="117">
        <f t="shared" si="12"/>
        <v>199.28634500000001</v>
      </c>
      <c r="G112" s="112"/>
      <c r="H112" s="118">
        <f t="shared" si="13"/>
        <v>2.5089526329563627E-4</v>
      </c>
      <c r="I112" s="118">
        <f t="shared" si="14"/>
        <v>0.25089526329563627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276.94997999999998</v>
      </c>
      <c r="D113" s="115">
        <f t="shared" si="15"/>
        <v>13.847498999999999</v>
      </c>
      <c r="E113" s="116">
        <f t="shared" si="16"/>
        <v>263.10248100000001</v>
      </c>
      <c r="F113" s="117">
        <f t="shared" si="12"/>
        <v>263.10248100000001</v>
      </c>
      <c r="G113" s="112"/>
      <c r="H113" s="118">
        <f t="shared" si="13"/>
        <v>1.9004001714449789E-4</v>
      </c>
      <c r="I113" s="118">
        <f t="shared" si="14"/>
        <v>0.19004001714449789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328.25997999999998</v>
      </c>
      <c r="D114" s="115">
        <f t="shared" si="15"/>
        <v>16.412998999999999</v>
      </c>
      <c r="E114" s="116">
        <f t="shared" si="16"/>
        <v>311.84698099999997</v>
      </c>
      <c r="F114" s="117">
        <f t="shared" si="12"/>
        <v>311.84698099999997</v>
      </c>
      <c r="G114" s="112"/>
      <c r="H114" s="118">
        <f t="shared" si="13"/>
        <v>1.6033504586020078E-4</v>
      </c>
      <c r="I114" s="118">
        <f t="shared" si="14"/>
        <v>0.16033504586020078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332.55</v>
      </c>
      <c r="D115" s="115">
        <f t="shared" si="15"/>
        <v>16.627500000000001</v>
      </c>
      <c r="E115" s="116">
        <f t="shared" si="16"/>
        <v>315.92250000000001</v>
      </c>
      <c r="F115" s="117">
        <f t="shared" si="12"/>
        <v>315.92250000000001</v>
      </c>
      <c r="G115" s="112"/>
      <c r="H115" s="118">
        <f t="shared" si="13"/>
        <v>1.5826666350133353E-4</v>
      </c>
      <c r="I115" s="118">
        <f t="shared" si="14"/>
        <v>0.15826666350133353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360.64420000000001</v>
      </c>
      <c r="D116" s="115">
        <f t="shared" si="15"/>
        <v>18.032210000000003</v>
      </c>
      <c r="E116" s="116">
        <f t="shared" si="16"/>
        <v>342.61198999999999</v>
      </c>
      <c r="F116" s="117">
        <f t="shared" si="12"/>
        <v>342.61198999999999</v>
      </c>
      <c r="G116" s="112"/>
      <c r="H116" s="118">
        <f t="shared" si="13"/>
        <v>1.4593768303321816E-4</v>
      </c>
      <c r="I116" s="118">
        <f t="shared" si="14"/>
        <v>0.14593768303321816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439.92444</v>
      </c>
      <c r="D117" s="115">
        <f t="shared" si="15"/>
        <v>21.996222000000003</v>
      </c>
      <c r="E117" s="116">
        <f t="shared" si="16"/>
        <v>417.92821800000002</v>
      </c>
      <c r="F117" s="117">
        <f t="shared" si="12"/>
        <v>417.92821800000002</v>
      </c>
      <c r="G117" s="112"/>
      <c r="H117" s="118">
        <f t="shared" si="13"/>
        <v>1.1963776994833135E-4</v>
      </c>
      <c r="I117" s="118">
        <f t="shared" si="14"/>
        <v>0.11963776994833135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460</v>
      </c>
      <c r="D119" s="115">
        <f t="shared" si="15"/>
        <v>23</v>
      </c>
      <c r="E119" s="116">
        <f t="shared" si="16"/>
        <v>437</v>
      </c>
      <c r="F119" s="117">
        <f t="shared" si="12"/>
        <v>437</v>
      </c>
      <c r="G119" s="112"/>
      <c r="H119" s="118">
        <f t="shared" si="13"/>
        <v>1.1441647597254002E-4</v>
      </c>
      <c r="I119" s="118">
        <f t="shared" si="14"/>
        <v>0.11441647597254002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452.17232999999999</v>
      </c>
      <c r="D120" s="115">
        <f t="shared" si="15"/>
        <v>22.6086165</v>
      </c>
      <c r="E120" s="116">
        <f t="shared" si="16"/>
        <v>429.56371350000001</v>
      </c>
      <c r="F120" s="117">
        <f t="shared" si="12"/>
        <v>429.56371350000001</v>
      </c>
      <c r="G120" s="112"/>
      <c r="H120" s="118">
        <f t="shared" si="13"/>
        <v>1.1639716863561357E-4</v>
      </c>
      <c r="I120" s="118">
        <f t="shared" si="14"/>
        <v>0.11639716863561357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572.24289999999996</v>
      </c>
      <c r="D121" s="115">
        <f t="shared" si="15"/>
        <v>28.612144999999998</v>
      </c>
      <c r="E121" s="116">
        <f t="shared" si="16"/>
        <v>543.63075499999991</v>
      </c>
      <c r="F121" s="117">
        <f t="shared" si="12"/>
        <v>543.63075499999991</v>
      </c>
      <c r="G121" s="112"/>
      <c r="H121" s="118">
        <f t="shared" si="13"/>
        <v>9.1974193034756024E-5</v>
      </c>
      <c r="I121" s="118">
        <f t="shared" si="14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586.56590000000006</v>
      </c>
      <c r="D122" s="115">
        <f t="shared" si="15"/>
        <v>29.328295000000004</v>
      </c>
      <c r="E122" s="116">
        <f t="shared" si="16"/>
        <v>557.23760500000003</v>
      </c>
      <c r="F122" s="117">
        <f t="shared" si="12"/>
        <v>557.23760500000003</v>
      </c>
      <c r="G122" s="112"/>
      <c r="H122" s="118">
        <f t="shared" si="13"/>
        <v>8.9728330520694221E-5</v>
      </c>
      <c r="I122" s="118">
        <f t="shared" si="14"/>
        <v>8.9728330520694219E-2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586.56590000000006</v>
      </c>
      <c r="D123" s="115">
        <f t="shared" si="15"/>
        <v>29.328295000000004</v>
      </c>
      <c r="E123" s="116">
        <f t="shared" si="16"/>
        <v>557.23760500000003</v>
      </c>
      <c r="F123" s="117">
        <f t="shared" si="12"/>
        <v>557.23760500000003</v>
      </c>
      <c r="G123" s="112"/>
      <c r="H123" s="118">
        <f t="shared" si="13"/>
        <v>8.9728330520694221E-5</v>
      </c>
      <c r="I123" s="118">
        <f t="shared" si="14"/>
        <v>8.9728330520694219E-2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886.22720000000004</v>
      </c>
      <c r="D124" s="115">
        <f t="shared" si="15"/>
        <v>44.311360000000008</v>
      </c>
      <c r="E124" s="116">
        <f t="shared" si="16"/>
        <v>841.91584</v>
      </c>
      <c r="F124" s="117">
        <f t="shared" si="12"/>
        <v>841.91584</v>
      </c>
      <c r="G124" s="112"/>
      <c r="H124" s="118">
        <f t="shared" si="13"/>
        <v>5.9388358817432426E-5</v>
      </c>
      <c r="I124" s="118">
        <f t="shared" si="14"/>
        <v>5.938835881743243E-2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920.89557000000002</v>
      </c>
      <c r="D125" s="115">
        <f t="shared" si="15"/>
        <v>46.044778500000007</v>
      </c>
      <c r="E125" s="116">
        <f t="shared" si="16"/>
        <v>874.85079150000001</v>
      </c>
      <c r="F125" s="117">
        <f t="shared" si="12"/>
        <v>874.85079150000001</v>
      </c>
      <c r="G125" s="112"/>
      <c r="H125" s="118">
        <f t="shared" si="13"/>
        <v>5.7152603033336791E-5</v>
      </c>
      <c r="I125" s="118">
        <f t="shared" si="14"/>
        <v>5.7152603033336788E-2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994.62</v>
      </c>
      <c r="D126" s="115">
        <f t="shared" si="15"/>
        <v>49.731000000000002</v>
      </c>
      <c r="E126" s="116">
        <f t="shared" si="16"/>
        <v>944.88900000000001</v>
      </c>
      <c r="F126" s="117">
        <f t="shared" si="12"/>
        <v>944.88900000000001</v>
      </c>
      <c r="G126" s="112"/>
      <c r="H126" s="118">
        <f t="shared" si="13"/>
        <v>5.2916268471746427E-5</v>
      </c>
      <c r="I126" s="118">
        <f t="shared" si="14"/>
        <v>5.2916268471746429E-2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1480.91</v>
      </c>
      <c r="D128" s="115">
        <f t="shared" si="15"/>
        <v>74.045500000000004</v>
      </c>
      <c r="E128" s="116">
        <f t="shared" si="16"/>
        <v>1406.8645000000001</v>
      </c>
      <c r="F128" s="117">
        <f t="shared" si="12"/>
        <v>1406.8645000000001</v>
      </c>
      <c r="G128" s="112"/>
      <c r="H128" s="118">
        <f t="shared" si="13"/>
        <v>3.554002535425399E-5</v>
      </c>
      <c r="I128" s="118">
        <f t="shared" si="14"/>
        <v>3.554002535425399E-2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1323.3869999999999</v>
      </c>
      <c r="D129" s="115">
        <f t="shared" si="15"/>
        <v>66.169349999999994</v>
      </c>
      <c r="E129" s="116">
        <f t="shared" si="16"/>
        <v>1257.21765</v>
      </c>
      <c r="F129" s="117">
        <f t="shared" si="12"/>
        <v>1257.21765</v>
      </c>
      <c r="G129" s="112"/>
      <c r="H129" s="118">
        <f t="shared" si="13"/>
        <v>3.9770361162205997E-5</v>
      </c>
      <c r="I129" s="118">
        <f t="shared" si="14"/>
        <v>3.9770361162205996E-2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1530</v>
      </c>
      <c r="D130" s="115">
        <f t="shared" si="15"/>
        <v>76.5</v>
      </c>
      <c r="E130" s="116">
        <f t="shared" si="16"/>
        <v>1453.5</v>
      </c>
      <c r="F130" s="117">
        <f t="shared" si="12"/>
        <v>1453.5</v>
      </c>
      <c r="G130" s="112"/>
      <c r="H130" s="118">
        <f t="shared" si="13"/>
        <v>3.4399724802201609E-5</v>
      </c>
      <c r="I130" s="118">
        <f t="shared" si="14"/>
        <v>3.439972480220161E-2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1736.6171999999999</v>
      </c>
      <c r="D132" s="115">
        <f t="shared" si="15"/>
        <v>86.830860000000001</v>
      </c>
      <c r="E132" s="116">
        <f t="shared" si="16"/>
        <v>1649.7863399999999</v>
      </c>
      <c r="F132" s="117">
        <f t="shared" si="17"/>
        <v>1649.7863399999999</v>
      </c>
      <c r="G132" s="112"/>
      <c r="H132" s="118">
        <f t="shared" si="18"/>
        <v>3.0306954778156294E-5</v>
      </c>
      <c r="I132" s="118">
        <f t="shared" si="19"/>
        <v>3.0306954778156293E-2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2320</v>
      </c>
      <c r="D133" s="115">
        <f t="shared" si="15"/>
        <v>116</v>
      </c>
      <c r="E133" s="116">
        <f t="shared" si="16"/>
        <v>2204</v>
      </c>
      <c r="F133" s="117">
        <f t="shared" si="17"/>
        <v>2204</v>
      </c>
      <c r="G133" s="112"/>
      <c r="H133" s="118">
        <f t="shared" si="18"/>
        <v>2.2686025408348446E-5</v>
      </c>
      <c r="I133" s="118">
        <f t="shared" si="19"/>
        <v>2.2686025408348444E-2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3004.78</v>
      </c>
      <c r="D135" s="115">
        <f t="shared" ref="D135:D149" si="20">C135*0.05</f>
        <v>150.239</v>
      </c>
      <c r="E135" s="116">
        <f t="shared" si="16"/>
        <v>2854.5410000000002</v>
      </c>
      <c r="F135" s="117">
        <f t="shared" si="17"/>
        <v>2854.5410000000002</v>
      </c>
      <c r="G135" s="112"/>
      <c r="H135" s="118">
        <f t="shared" si="18"/>
        <v>1.7515950900687737E-5</v>
      </c>
      <c r="I135" s="118">
        <f t="shared" si="19"/>
        <v>1.7515950900687739E-2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3185.01</v>
      </c>
      <c r="D136" s="115">
        <f t="shared" si="20"/>
        <v>159.25050000000002</v>
      </c>
      <c r="E136" s="116">
        <f t="shared" si="16"/>
        <v>3025.7595000000001</v>
      </c>
      <c r="F136" s="117">
        <f t="shared" si="17"/>
        <v>3025.7595000000001</v>
      </c>
      <c r="G136" s="112"/>
      <c r="H136" s="118">
        <f t="shared" si="18"/>
        <v>1.6524776671774494E-5</v>
      </c>
      <c r="I136" s="118">
        <f t="shared" si="19"/>
        <v>1.6524776671774495E-2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3605.0001999999999</v>
      </c>
      <c r="D137" s="115">
        <f t="shared" si="20"/>
        <v>180.25001</v>
      </c>
      <c r="E137" s="116">
        <f t="shared" si="16"/>
        <v>3424.7501899999997</v>
      </c>
      <c r="F137" s="117">
        <f t="shared" si="17"/>
        <v>3424.7501899999997</v>
      </c>
      <c r="G137" s="112"/>
      <c r="H137" s="118">
        <f t="shared" si="18"/>
        <v>1.4599605000678909E-5</v>
      </c>
      <c r="I137" s="118">
        <f t="shared" si="19"/>
        <v>1.459960500067891E-2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4440.7655999999997</v>
      </c>
      <c r="D139" s="115">
        <f t="shared" si="20"/>
        <v>222.03827999999999</v>
      </c>
      <c r="E139" s="116">
        <f t="shared" si="16"/>
        <v>4218.72732</v>
      </c>
      <c r="F139" s="117">
        <f t="shared" si="17"/>
        <v>4218.72732</v>
      </c>
      <c r="G139" s="112"/>
      <c r="H139" s="118">
        <f t="shared" si="18"/>
        <v>1.185191556774993E-5</v>
      </c>
      <c r="I139" s="118">
        <f t="shared" si="19"/>
        <v>1.185191556774993E-2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4085.5266000000001</v>
      </c>
      <c r="D140" s="115">
        <f t="shared" si="20"/>
        <v>204.27633000000003</v>
      </c>
      <c r="E140" s="116">
        <f t="shared" si="16"/>
        <v>3881.25027</v>
      </c>
      <c r="F140" s="117">
        <f t="shared" si="17"/>
        <v>3881.25027</v>
      </c>
      <c r="G140" s="112"/>
      <c r="H140" s="118">
        <f t="shared" si="18"/>
        <v>1.2882446768886131E-5</v>
      </c>
      <c r="I140" s="118">
        <f t="shared" si="19"/>
        <v>1.2882446768886131E-2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4608.3022000000001</v>
      </c>
      <c r="D141" s="115">
        <f t="shared" si="20"/>
        <v>230.41511000000003</v>
      </c>
      <c r="E141" s="116">
        <f t="shared" si="16"/>
        <v>4377.8870900000002</v>
      </c>
      <c r="F141" s="117">
        <f t="shared" si="17"/>
        <v>4377.8870900000002</v>
      </c>
      <c r="G141" s="112"/>
      <c r="H141" s="118">
        <f t="shared" si="18"/>
        <v>1.1421034616038942E-5</v>
      </c>
      <c r="I141" s="118">
        <f t="shared" si="19"/>
        <v>1.1421034616038942E-2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5754.3887000000004</v>
      </c>
      <c r="D142" s="115">
        <f t="shared" si="20"/>
        <v>287.71943500000003</v>
      </c>
      <c r="E142" s="116">
        <f t="shared" ref="E142:E150" si="21">C142-D142</f>
        <v>5466.6692650000005</v>
      </c>
      <c r="F142" s="117">
        <f t="shared" si="17"/>
        <v>5466.6692650000005</v>
      </c>
      <c r="G142" s="112"/>
      <c r="H142" s="118">
        <f t="shared" si="18"/>
        <v>9.1463371161159982E-6</v>
      </c>
      <c r="I142" s="118">
        <f t="shared" si="19"/>
        <v>9.1463371161159979E-3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5781.5995999999996</v>
      </c>
      <c r="D143" s="115">
        <f t="shared" si="20"/>
        <v>289.07997999999998</v>
      </c>
      <c r="E143" s="116">
        <f t="shared" si="21"/>
        <v>5492.5196199999991</v>
      </c>
      <c r="F143" s="117">
        <f t="shared" si="17"/>
        <v>5492.5196199999991</v>
      </c>
      <c r="G143" s="112"/>
      <c r="H143" s="118">
        <f t="shared" si="18"/>
        <v>9.1032901945282626E-6</v>
      </c>
      <c r="I143" s="118">
        <f t="shared" si="19"/>
        <v>9.1032901945282633E-3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8808.5849999999991</v>
      </c>
      <c r="D144" s="115">
        <f t="shared" si="20"/>
        <v>440.42924999999997</v>
      </c>
      <c r="E144" s="116">
        <f t="shared" si="21"/>
        <v>8368.1557499999999</v>
      </c>
      <c r="F144" s="117">
        <f t="shared" si="17"/>
        <v>8368.1557499999999</v>
      </c>
      <c r="G144" s="112"/>
      <c r="H144" s="118">
        <f t="shared" si="18"/>
        <v>5.9750321927265623E-6</v>
      </c>
      <c r="I144" s="118">
        <f t="shared" si="19"/>
        <v>5.9750321927265621E-3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20"/>
        <v>595.15745000000004</v>
      </c>
      <c r="E145" s="116">
        <f t="shared" si="21"/>
        <v>11307.991549999999</v>
      </c>
      <c r="F145" s="117">
        <f t="shared" si="17"/>
        <v>11307.991549999999</v>
      </c>
      <c r="G145" s="112"/>
      <c r="H145" s="118">
        <f t="shared" si="18"/>
        <v>4.4216516946371558E-6</v>
      </c>
      <c r="I145" s="118">
        <f t="shared" si="19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18090</v>
      </c>
      <c r="D146" s="115">
        <f t="shared" si="20"/>
        <v>904.5</v>
      </c>
      <c r="E146" s="116">
        <f t="shared" si="21"/>
        <v>17185.5</v>
      </c>
      <c r="F146" s="117">
        <f t="shared" si="17"/>
        <v>17185.5</v>
      </c>
      <c r="G146" s="112"/>
      <c r="H146" s="118">
        <f t="shared" si="18"/>
        <v>2.9094294608827178E-6</v>
      </c>
      <c r="I146" s="118">
        <f t="shared" si="19"/>
        <v>2.9094294608827177E-3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22615</v>
      </c>
      <c r="D147" s="115">
        <f t="shared" si="20"/>
        <v>1130.75</v>
      </c>
      <c r="E147" s="116">
        <f t="shared" si="21"/>
        <v>21484.25</v>
      </c>
      <c r="F147" s="117">
        <f t="shared" si="17"/>
        <v>21484.25</v>
      </c>
      <c r="G147" s="112"/>
      <c r="H147" s="118">
        <f t="shared" si="18"/>
        <v>2.3272862678473717E-6</v>
      </c>
      <c r="I147" s="118">
        <f t="shared" si="19"/>
        <v>2.3272862678473719E-3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25865</v>
      </c>
      <c r="D148" s="115">
        <f t="shared" si="20"/>
        <v>1293.25</v>
      </c>
      <c r="E148" s="116">
        <f t="shared" si="21"/>
        <v>24571.75</v>
      </c>
      <c r="F148" s="117">
        <f t="shared" si="17"/>
        <v>24571.75</v>
      </c>
      <c r="G148" s="112"/>
      <c r="H148" s="118">
        <f t="shared" si="18"/>
        <v>2.0348571021599988E-6</v>
      </c>
      <c r="I148" s="118">
        <f t="shared" si="19"/>
        <v>2.0348571021599989E-3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6.6724480000000002</v>
      </c>
      <c r="D150" s="115">
        <f>C150*0.03</f>
        <v>0.20017344000000001</v>
      </c>
      <c r="E150" s="116">
        <f t="shared" si="21"/>
        <v>6.4722745599999998</v>
      </c>
      <c r="F150" s="117">
        <f t="shared" si="17"/>
        <v>6.4722745599999998</v>
      </c>
      <c r="G150" s="112"/>
      <c r="H150" s="118">
        <f t="shared" si="18"/>
        <v>4.6351556507516212E-3</v>
      </c>
      <c r="I150" s="118">
        <f t="shared" si="19"/>
        <v>4.6351556507516207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2026-10-26T08:27:11Z</dcterms:created>
  <dcterms:modified xsi:type="dcterms:W3CDTF">2026-10-26T08:30:37Z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2026-10-26T08:29:28Z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25580c5d-7e6d-4739-860f-c631d94dde6c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