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cuments\"/>
    </mc:Choice>
  </mc:AlternateContent>
  <xr:revisionPtr revIDLastSave="0" documentId="13_ncr:1_{11B8B3DA-1180-4C03-B777-7847EEC2A173}" xr6:coauthVersionLast="47" xr6:coauthVersionMax="47" xr10:uidLastSave="{00000000-0000-0000-0000-000000000000}"/>
  <bookViews>
    <workbookView xWindow="-110" yWindow="-110" windowWidth="19420" windowHeight="10300" xr2:uid="{0BDFAB3D-8224-4D78-8BA6-D15EF9F377F4}"/>
  </bookViews>
  <sheets>
    <sheet name="Current Rate" sheetId="1" r:id="rId1"/>
    <sheet name="Card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0" i="2" l="1"/>
  <c r="D150" i="2" s="1"/>
  <c r="C149" i="2"/>
  <c r="D149" i="2" s="1"/>
  <c r="C148" i="2"/>
  <c r="D148" i="2" s="1"/>
  <c r="C147" i="2"/>
  <c r="D147" i="2" s="1"/>
  <c r="C146" i="2"/>
  <c r="D146" i="2" s="1"/>
  <c r="C145" i="2"/>
  <c r="D145" i="2" s="1"/>
  <c r="C144" i="2"/>
  <c r="D144" i="2" s="1"/>
  <c r="C143" i="2"/>
  <c r="D143" i="2" s="1"/>
  <c r="C142" i="2"/>
  <c r="D142" i="2" s="1"/>
  <c r="C141" i="2"/>
  <c r="D141" i="2" s="1"/>
  <c r="C140" i="2"/>
  <c r="D140" i="2" s="1"/>
  <c r="C139" i="2"/>
  <c r="D139" i="2" s="1"/>
  <c r="C138" i="2"/>
  <c r="D138" i="2" s="1"/>
  <c r="C137" i="2"/>
  <c r="D137" i="2" s="1"/>
  <c r="C136" i="2"/>
  <c r="D136" i="2" s="1"/>
  <c r="C135" i="2"/>
  <c r="D135" i="2" s="1"/>
  <c r="C134" i="2"/>
  <c r="D134" i="2" s="1"/>
  <c r="C133" i="2"/>
  <c r="D133" i="2" s="1"/>
  <c r="C132" i="2"/>
  <c r="D132" i="2" s="1"/>
  <c r="C131" i="2"/>
  <c r="D131" i="2" s="1"/>
  <c r="C130" i="2"/>
  <c r="D130" i="2" s="1"/>
  <c r="C129" i="2"/>
  <c r="D129" i="2" s="1"/>
  <c r="C128" i="2"/>
  <c r="D128" i="2" s="1"/>
  <c r="C127" i="2"/>
  <c r="D127" i="2" s="1"/>
  <c r="C126" i="2"/>
  <c r="D126" i="2" s="1"/>
  <c r="D125" i="2"/>
  <c r="C124" i="2"/>
  <c r="D124" i="2" s="1"/>
  <c r="D123" i="2"/>
  <c r="C123" i="2"/>
  <c r="C122" i="2"/>
  <c r="D122" i="2" s="1"/>
  <c r="D121" i="2"/>
  <c r="C121" i="2"/>
  <c r="D120" i="2"/>
  <c r="C120" i="2"/>
  <c r="C119" i="2"/>
  <c r="D119" i="2" s="1"/>
  <c r="D118" i="2"/>
  <c r="C118" i="2"/>
  <c r="C117" i="2"/>
  <c r="D117" i="2" s="1"/>
  <c r="D116" i="2"/>
  <c r="C116" i="2"/>
  <c r="C115" i="2"/>
  <c r="D115" i="2" s="1"/>
  <c r="D114" i="2"/>
  <c r="C114" i="2"/>
  <c r="D113" i="2"/>
  <c r="C113" i="2"/>
  <c r="C112" i="2"/>
  <c r="D112" i="2" s="1"/>
  <c r="D111" i="2"/>
  <c r="C111" i="2"/>
  <c r="C110" i="2"/>
  <c r="D110" i="2" s="1"/>
  <c r="D109" i="2"/>
  <c r="C109" i="2"/>
  <c r="C108" i="2"/>
  <c r="D108" i="2" s="1"/>
  <c r="D107" i="2"/>
  <c r="C107" i="2"/>
  <c r="D106" i="2"/>
  <c r="C106" i="2"/>
  <c r="C105" i="2"/>
  <c r="D105" i="2" s="1"/>
  <c r="D104" i="2"/>
  <c r="C104" i="2"/>
  <c r="C103" i="2"/>
  <c r="D103" i="2" s="1"/>
  <c r="D102" i="2"/>
  <c r="C102" i="2"/>
  <c r="C101" i="2"/>
  <c r="D101" i="2" s="1"/>
  <c r="D100" i="2"/>
  <c r="C100" i="2"/>
  <c r="D99" i="2"/>
  <c r="C99" i="2"/>
  <c r="C98" i="2"/>
  <c r="D98" i="2" s="1"/>
  <c r="D97" i="2"/>
  <c r="C97" i="2"/>
  <c r="C96" i="2"/>
  <c r="D96" i="2" s="1"/>
  <c r="D95" i="2"/>
  <c r="C95" i="2"/>
  <c r="C94" i="2"/>
  <c r="D94" i="2" s="1"/>
  <c r="D93" i="2"/>
  <c r="C93" i="2"/>
  <c r="D92" i="2"/>
  <c r="C92" i="2"/>
  <c r="C91" i="2"/>
  <c r="D91" i="2" s="1"/>
  <c r="D90" i="2"/>
  <c r="C90" i="2"/>
  <c r="C89" i="2"/>
  <c r="D89" i="2" s="1"/>
  <c r="D88" i="2"/>
  <c r="C88" i="2"/>
  <c r="C87" i="2"/>
  <c r="D87" i="2" s="1"/>
  <c r="D86" i="2"/>
  <c r="C86" i="2"/>
  <c r="D85" i="2"/>
  <c r="C85" i="2"/>
  <c r="C84" i="2"/>
  <c r="D84" i="2" s="1"/>
  <c r="D83" i="2"/>
  <c r="C83" i="2"/>
  <c r="C82" i="2"/>
  <c r="D82" i="2" s="1"/>
  <c r="D81" i="2"/>
  <c r="C81" i="2"/>
  <c r="C80" i="2"/>
  <c r="D80" i="2" s="1"/>
  <c r="D79" i="2"/>
  <c r="C79" i="2"/>
  <c r="D78" i="2"/>
  <c r="C78" i="2"/>
  <c r="C77" i="2"/>
  <c r="D77" i="2" s="1"/>
  <c r="D76" i="2"/>
  <c r="C76" i="2"/>
  <c r="C75" i="2"/>
  <c r="D75" i="2" s="1"/>
  <c r="D74" i="2"/>
  <c r="C74" i="2"/>
  <c r="C73" i="2"/>
  <c r="D73" i="2" s="1"/>
  <c r="D72" i="2"/>
  <c r="C71" i="2"/>
  <c r="D71" i="2" s="1"/>
  <c r="C70" i="2"/>
  <c r="D70" i="2" s="1"/>
  <c r="D69" i="2"/>
  <c r="C69" i="2"/>
  <c r="D68" i="2"/>
  <c r="C68" i="2"/>
  <c r="C67" i="2"/>
  <c r="D67" i="2" s="1"/>
  <c r="D66" i="2"/>
  <c r="C66" i="2"/>
  <c r="C65" i="2"/>
  <c r="D65" i="2" s="1"/>
  <c r="C64" i="2"/>
  <c r="D64" i="2" s="1"/>
  <c r="C63" i="2"/>
  <c r="D63" i="2" s="1"/>
  <c r="D62" i="2"/>
  <c r="C62" i="2"/>
  <c r="C61" i="2"/>
  <c r="D61" i="2" s="1"/>
  <c r="C60" i="2"/>
  <c r="D60" i="2" s="1"/>
  <c r="D59" i="2"/>
  <c r="C59" i="2"/>
  <c r="C58" i="2"/>
  <c r="D58" i="2" s="1"/>
  <c r="C57" i="2"/>
  <c r="D57" i="2" s="1"/>
  <c r="C56" i="2"/>
  <c r="D56" i="2" s="1"/>
  <c r="D55" i="2"/>
  <c r="C55" i="2"/>
  <c r="C54" i="2"/>
  <c r="D54" i="2" s="1"/>
  <c r="C53" i="2"/>
  <c r="D53" i="2" s="1"/>
  <c r="D52" i="2"/>
  <c r="C52" i="2"/>
  <c r="C51" i="2"/>
  <c r="D51" i="2" s="1"/>
  <c r="C50" i="2"/>
  <c r="D50" i="2" s="1"/>
  <c r="C49" i="2"/>
  <c r="D49" i="2" s="1"/>
  <c r="D48" i="2"/>
  <c r="C48" i="2"/>
  <c r="C47" i="2"/>
  <c r="D47" i="2" s="1"/>
  <c r="C46" i="2"/>
  <c r="D46" i="2" s="1"/>
  <c r="D45" i="2"/>
  <c r="C45" i="2"/>
  <c r="C44" i="2"/>
  <c r="D44" i="2" s="1"/>
  <c r="C43" i="2"/>
  <c r="D43" i="2" s="1"/>
  <c r="C42" i="2"/>
  <c r="D42" i="2" s="1"/>
  <c r="D41" i="2"/>
  <c r="C41" i="2"/>
  <c r="C40" i="2"/>
  <c r="D40" i="2" s="1"/>
  <c r="C39" i="2"/>
  <c r="D39" i="2" s="1"/>
  <c r="D38" i="2"/>
  <c r="C38" i="2"/>
  <c r="C37" i="2"/>
  <c r="D37" i="2" s="1"/>
  <c r="C36" i="2"/>
  <c r="D36" i="2" s="1"/>
  <c r="C35" i="2"/>
  <c r="D35" i="2" s="1"/>
  <c r="D34" i="2"/>
  <c r="C34" i="2"/>
  <c r="C33" i="2"/>
  <c r="D33" i="2" s="1"/>
  <c r="C32" i="2"/>
  <c r="D32" i="2" s="1"/>
  <c r="D31" i="2"/>
  <c r="C31" i="2"/>
  <c r="C30" i="2"/>
  <c r="D30" i="2" s="1"/>
  <c r="C29" i="2"/>
  <c r="D29" i="2" s="1"/>
  <c r="C28" i="2"/>
  <c r="D28" i="2" s="1"/>
  <c r="D27" i="2"/>
  <c r="C27" i="2"/>
  <c r="C26" i="2"/>
  <c r="D26" i="2" s="1"/>
  <c r="C25" i="2"/>
  <c r="D25" i="2" s="1"/>
  <c r="D24" i="2"/>
  <c r="C24" i="2"/>
  <c r="C23" i="2"/>
  <c r="D23" i="2" s="1"/>
  <c r="C22" i="2"/>
  <c r="D22" i="2" s="1"/>
  <c r="C21" i="2"/>
  <c r="D21" i="2" s="1"/>
  <c r="D20" i="2"/>
  <c r="C20" i="2"/>
  <c r="C19" i="2"/>
  <c r="D19" i="2" s="1"/>
  <c r="C18" i="2"/>
  <c r="D18" i="2" s="1"/>
  <c r="D17" i="2"/>
  <c r="C17" i="2"/>
  <c r="C16" i="2"/>
  <c r="D16" i="2" s="1"/>
  <c r="C15" i="2"/>
  <c r="D15" i="2" s="1"/>
  <c r="C14" i="2"/>
  <c r="D14" i="2" s="1"/>
  <c r="D13" i="2"/>
  <c r="C13" i="2"/>
  <c r="C12" i="2"/>
  <c r="D12" i="2" s="1"/>
  <c r="C11" i="2"/>
  <c r="D11" i="2" s="1"/>
  <c r="D10" i="2"/>
  <c r="C10" i="2"/>
  <c r="C9" i="2"/>
  <c r="D9" i="2" s="1"/>
  <c r="C8" i="2"/>
  <c r="D8" i="2" s="1"/>
  <c r="C7" i="2"/>
  <c r="D7" i="2" s="1"/>
  <c r="D6" i="2"/>
  <c r="C6" i="2"/>
  <c r="C5" i="2"/>
  <c r="D5" i="2" s="1"/>
  <c r="C4" i="2"/>
  <c r="D4" i="2" s="1"/>
  <c r="D3" i="2"/>
  <c r="C3" i="2"/>
  <c r="C2" i="2"/>
  <c r="D2" i="2" s="1"/>
  <c r="K1" i="2"/>
  <c r="K56" i="1"/>
  <c r="G43" i="1"/>
  <c r="P43" i="1" s="1"/>
  <c r="P41" i="1"/>
  <c r="T41" i="1" s="1"/>
  <c r="J41" i="1"/>
  <c r="C41" i="1" s="1"/>
  <c r="H41" i="1"/>
  <c r="G41" i="1"/>
  <c r="K41" i="1" s="1"/>
  <c r="B41" i="1" s="1"/>
  <c r="L50" i="1" s="1"/>
  <c r="G39" i="1"/>
  <c r="P39" i="1" s="1"/>
  <c r="T37" i="1"/>
  <c r="P37" i="1"/>
  <c r="S37" i="1" s="1"/>
  <c r="K37" i="1"/>
  <c r="J37" i="1"/>
  <c r="G37" i="1"/>
  <c r="H37" i="1" s="1"/>
  <c r="K35" i="1"/>
  <c r="G35" i="1"/>
  <c r="P35" i="1" s="1"/>
  <c r="B35" i="1"/>
  <c r="G33" i="1"/>
  <c r="X32" i="1" s="1"/>
  <c r="K31" i="1"/>
  <c r="G31" i="1"/>
  <c r="X30" i="1" s="1"/>
  <c r="B31" i="1"/>
  <c r="K29" i="1"/>
  <c r="G29" i="1"/>
  <c r="X28" i="1" s="1"/>
  <c r="C29" i="1"/>
  <c r="L49" i="1" s="1"/>
  <c r="G27" i="1"/>
  <c r="P27" i="1" s="1"/>
  <c r="K25" i="1"/>
  <c r="G25" i="1"/>
  <c r="X26" i="1" s="1"/>
  <c r="C25" i="1"/>
  <c r="L48" i="1" s="1"/>
  <c r="C23" i="1"/>
  <c r="B23" i="1"/>
  <c r="B16" i="1"/>
  <c r="S35" i="1" l="1"/>
  <c r="T35" i="1"/>
  <c r="Q35" i="1"/>
  <c r="Q39" i="1"/>
  <c r="T39" i="1"/>
  <c r="S39" i="1"/>
  <c r="C43" i="1"/>
  <c r="S27" i="1"/>
  <c r="Q27" i="1"/>
  <c r="T27" i="1" s="1"/>
  <c r="T43" i="1"/>
  <c r="Q43" i="1"/>
  <c r="S43" i="1"/>
  <c r="H43" i="1"/>
  <c r="J43" i="1"/>
  <c r="H25" i="1"/>
  <c r="H27" i="1"/>
  <c r="K27" i="1" s="1"/>
  <c r="B27" i="1" s="1"/>
  <c r="L52" i="1" s="1"/>
  <c r="H29" i="1"/>
  <c r="H31" i="1"/>
  <c r="H33" i="1"/>
  <c r="K33" i="1" s="1"/>
  <c r="B33" i="1" s="1"/>
  <c r="L51" i="1" s="1"/>
  <c r="H35" i="1"/>
  <c r="Q37" i="1"/>
  <c r="K43" i="1"/>
  <c r="B43" i="1" s="1"/>
  <c r="J25" i="1"/>
  <c r="B25" i="1" s="1"/>
  <c r="J27" i="1"/>
  <c r="C27" i="1" s="1"/>
  <c r="J29" i="1"/>
  <c r="B29" i="1" s="1"/>
  <c r="J31" i="1"/>
  <c r="C31" i="1" s="1"/>
  <c r="J33" i="1"/>
  <c r="C33" i="1" s="1"/>
  <c r="J35" i="1"/>
  <c r="C35" i="1" s="1"/>
  <c r="P25" i="1"/>
  <c r="P29" i="1"/>
  <c r="P31" i="1"/>
  <c r="P33" i="1"/>
  <c r="C39" i="1"/>
  <c r="H39" i="1"/>
  <c r="Q41" i="1"/>
  <c r="X34" i="1"/>
  <c r="B37" i="1"/>
  <c r="J39" i="1"/>
  <c r="B39" i="1" s="1"/>
  <c r="S41" i="1"/>
  <c r="Y24" i="1"/>
  <c r="C37" i="1"/>
  <c r="K39" i="1"/>
  <c r="AA24" i="1" l="1"/>
  <c r="Y34" i="1"/>
  <c r="Y32" i="1"/>
  <c r="Y30" i="1"/>
  <c r="Y28" i="1"/>
  <c r="Y26" i="1"/>
  <c r="S33" i="1"/>
  <c r="Q33" i="1"/>
  <c r="T33" i="1" s="1"/>
  <c r="T31" i="1"/>
  <c r="S31" i="1"/>
  <c r="Q31" i="1"/>
  <c r="S29" i="1"/>
  <c r="T29" i="1"/>
  <c r="Q29" i="1"/>
  <c r="S25" i="1"/>
  <c r="T25" i="1"/>
  <c r="Q25" i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<sst xmlns="http://schemas.openxmlformats.org/spreadsheetml/2006/main" count="262" uniqueCount="212">
  <si>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</si>
  <si>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</si>
  <si>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</si>
  <si>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</si>
  <si>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</si>
  <si>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</si>
  <si>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</si>
  <si>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</si>
  <si>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</si>
  <si>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</si>
  <si>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</si>
  <si>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</si>
  <si>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</si>
  <si>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</si>
  <si>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</si>
  <si>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</si>
  <si>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</si>
  <si>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</si>
  <si>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</si>
  <si>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</si>
  <si>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</si>
  <si>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</si>
  <si>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</si>
  <si>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</si>
  <si>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</si>
  <si>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</si>
  <si>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</si>
  <si>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</si>
  <si>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</si>
  <si>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</si>
  <si>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</si>
  <si>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</si>
  <si>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</si>
  <si>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</si>
  <si>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</si>
  <si>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</si>
  <si>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</si>
  <si>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</si>
  <si>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</si>
  <si>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</si>
  <si>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</si>
  <si>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</si>
  <si>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</si>
  <si>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</si>
  <si>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</si>
  <si>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</si>
  <si>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</si>
  <si>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</si>
  <si>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</si>
  <si>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</si>
  <si>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</si>
  <si>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</si>
  <si>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</si>
  <si>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</si>
  <si>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</si>
  <si>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</si>
  <si>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</si>
  <si>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</si>
  <si>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</si>
  <si>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</si>
  <si>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 xml:space="preserve">Spread 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</si>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</sst>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66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</cellXfs>
  <cellStyles count="5">
    <cellStyle name="Comma" xfId="1" builtinId="3"/>
    <cellStyle name="Comma 2" xfId="4" xr:uid="{5E9F7903-E8B9-42AF-8F87-DDA9C921F403}"/>
    <cellStyle name="Hyperlink" xfId="2" builtinId="8"/>
    <cellStyle name="Normal" xfId="0" builtinId="0"/>
    <cellStyle name="Normal 3" xfId="3" xr:uid="{96B5C3A9-BB24-45DC-A15F-0BAD1A7CC765}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chinaza_anugwom_stanbicibtc_com/Documents/Attachments/CURRENT%20RATE%20GUIDE%20-%20July%2027th%202026.xlsx" TargetMode="External"/><Relationship Id="rId1" Type="http://schemas.openxmlformats.org/officeDocument/2006/relationships/externalLinkPath" Target="https://standardbank-my.sharepoint.com/personal/chinaza_anugwom_stanbicibtc_com/Documents/Attachments/CURRENT%20RATE%20GUIDE%20-%20July%2027th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olatomiwa_maiyegun_stanbicibtc_com1/Documents/Attachments/MASTERCARD%20RATE%20FOR%20TODAY.xlsx" TargetMode="External"/><Relationship Id="rId1" Type="http://schemas.openxmlformats.org/officeDocument/2006/relationships/externalLinkPath" Target="https://standardbank-my.sharepoint.com/personal/olatomiwa_maiyegun_stanbicibtc_com1/Documents/Attachments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Card1"/>
      <sheetName val="POPULATE"/>
    </sheetNames>
    <sheetDataSet>
      <sheetData sheetId="0"/>
      <sheetData sheetId="1"/>
      <sheetData sheetId="2"/>
      <sheetData sheetId="3">
        <row r="7">
          <cell r="G7">
            <v>1345</v>
          </cell>
          <cell r="H7">
            <v>1370</v>
          </cell>
        </row>
        <row r="9">
          <cell r="G9">
            <v>1.1396999999999999</v>
          </cell>
        </row>
        <row r="10">
          <cell r="G10">
            <v>163.51</v>
          </cell>
        </row>
        <row r="11">
          <cell r="G11">
            <v>1.3335999999999999</v>
          </cell>
        </row>
        <row r="12">
          <cell r="G12">
            <v>0.81520000000000004</v>
          </cell>
        </row>
        <row r="13">
          <cell r="G13">
            <v>16.7286</v>
          </cell>
        </row>
        <row r="14">
          <cell r="G14">
            <v>6.5587999999999997</v>
          </cell>
        </row>
        <row r="15">
          <cell r="G15">
            <v>1.4096</v>
          </cell>
        </row>
        <row r="16">
          <cell r="G16">
            <v>0.70009999999999994</v>
          </cell>
        </row>
        <row r="17">
          <cell r="G17">
            <v>6.7678000000000003</v>
          </cell>
        </row>
        <row r="18">
          <cell r="G18">
            <v>6.7674000000000003</v>
          </cell>
        </row>
        <row r="19">
          <cell r="G19">
            <v>1363.17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 refreshError="1">
        <row r="1">
          <cell r="D1" t="str">
            <v>CURRENCY NAME</v>
          </cell>
          <cell r="F1" t="str">
            <v>RATE</v>
          </cell>
        </row>
        <row r="2">
          <cell r="D2" t="str">
            <v>ARS</v>
          </cell>
          <cell r="E2" t="str">
            <v>Argentine Peso</v>
          </cell>
          <cell r="F2">
            <v>1496.5923</v>
          </cell>
        </row>
        <row r="3">
          <cell r="D3" t="str">
            <v>GYD</v>
          </cell>
          <cell r="E3" t="str">
            <v>Guyana Dollar</v>
          </cell>
          <cell r="F3">
            <v>209.215</v>
          </cell>
        </row>
        <row r="4">
          <cell r="D4" t="str">
            <v>XPF</v>
          </cell>
          <cell r="E4" t="str">
            <v>CFP Franc</v>
          </cell>
          <cell r="F4">
            <v>105.00843999999999</v>
          </cell>
        </row>
        <row r="5">
          <cell r="D5" t="str">
            <v>PAB</v>
          </cell>
          <cell r="E5" t="str">
            <v>Balboa</v>
          </cell>
          <cell r="F5">
            <v>1</v>
          </cell>
        </row>
        <row r="6">
          <cell r="D6" t="str">
            <v>MOP</v>
          </cell>
          <cell r="E6" t="str">
            <v>Pataca</v>
          </cell>
          <cell r="F6">
            <v>8.09</v>
          </cell>
        </row>
        <row r="7">
          <cell r="D7" t="str">
            <v>YER</v>
          </cell>
          <cell r="E7" t="str">
            <v>Yemeni Rial</v>
          </cell>
          <cell r="F7">
            <v>1574.7001</v>
          </cell>
        </row>
        <row r="8">
          <cell r="D8" t="str">
            <v>CVE</v>
          </cell>
          <cell r="E8" t="str">
            <v>Cape Verde Escudo</v>
          </cell>
          <cell r="F8">
            <v>97.030010000000004</v>
          </cell>
        </row>
        <row r="9">
          <cell r="D9" t="str">
            <v>BWP</v>
          </cell>
          <cell r="E9" t="str">
            <v>Pula</v>
          </cell>
          <cell r="F9">
            <v>13.780859</v>
          </cell>
        </row>
        <row r="10">
          <cell r="D10" t="str">
            <v>IQD</v>
          </cell>
          <cell r="E10" t="str">
            <v>Iraqi Dinar</v>
          </cell>
          <cell r="F10">
            <v>1310</v>
          </cell>
        </row>
        <row r="11">
          <cell r="D11" t="str">
            <v>THB</v>
          </cell>
          <cell r="E11" t="str">
            <v>Baht</v>
          </cell>
          <cell r="F11">
            <v>33.89</v>
          </cell>
        </row>
        <row r="12">
          <cell r="D12" t="str">
            <v>TRY</v>
          </cell>
          <cell r="E12" t="str">
            <v>New Turkish Lira</v>
          </cell>
          <cell r="F12">
            <v>48.078716</v>
          </cell>
        </row>
        <row r="13">
          <cell r="D13" t="str">
            <v>PKR</v>
          </cell>
          <cell r="E13" t="str">
            <v>Pakistan Rupee</v>
          </cell>
          <cell r="F13">
            <v>278.05</v>
          </cell>
        </row>
        <row r="14">
          <cell r="D14" t="str">
            <v>SGD</v>
          </cell>
          <cell r="E14" t="str">
            <v>Singapore Dollar</v>
          </cell>
          <cell r="F14">
            <v>1.2937000000000001</v>
          </cell>
        </row>
        <row r="15">
          <cell r="D15" t="str">
            <v>NPR</v>
          </cell>
          <cell r="E15" t="str">
            <v>Nepalese Rupee</v>
          </cell>
          <cell r="F15">
            <v>154.65600000000001</v>
          </cell>
        </row>
        <row r="16">
          <cell r="D16" t="str">
            <v>BDT</v>
          </cell>
          <cell r="E16" t="str">
            <v>Taka</v>
          </cell>
          <cell r="F16">
            <v>123.85</v>
          </cell>
        </row>
        <row r="17">
          <cell r="D17" t="str">
            <v>SDG</v>
          </cell>
          <cell r="E17" t="str">
            <v>Sudanese Pound</v>
          </cell>
          <cell r="F17">
            <v>447.62580000000003</v>
          </cell>
        </row>
        <row r="18">
          <cell r="D18" t="str">
            <v>BOB</v>
          </cell>
          <cell r="E18" t="str">
            <v>Boliviano (Bolivan)</v>
          </cell>
          <cell r="F18">
            <v>11.21</v>
          </cell>
        </row>
        <row r="19">
          <cell r="D19" t="str">
            <v>AFN</v>
          </cell>
          <cell r="E19" t="str">
            <v>Afghani</v>
          </cell>
          <cell r="F19">
            <v>65.8</v>
          </cell>
        </row>
        <row r="20">
          <cell r="D20" t="str">
            <v>SAR</v>
          </cell>
          <cell r="E20" t="str">
            <v>Saudi Riyal</v>
          </cell>
          <cell r="F20">
            <v>3.7549000000000001</v>
          </cell>
        </row>
        <row r="21">
          <cell r="D21" t="str">
            <v>EUR</v>
          </cell>
          <cell r="E21" t="str">
            <v>Euro</v>
          </cell>
          <cell r="F21">
            <v>0.87997099999999995</v>
          </cell>
        </row>
        <row r="22">
          <cell r="D22" t="str">
            <v>SBD</v>
          </cell>
          <cell r="E22" t="str">
            <v>Solomon Is. Dollar</v>
          </cell>
          <cell r="F22">
            <v>7.8645829999999997</v>
          </cell>
        </row>
        <row r="23">
          <cell r="D23" t="str">
            <v>CNH</v>
          </cell>
          <cell r="E23" t="str">
            <v>CNH/China yuan renminbi</v>
          </cell>
          <cell r="F23">
            <v>6.7753589999999999</v>
          </cell>
        </row>
        <row r="24">
          <cell r="D24" t="str">
            <v>GNF</v>
          </cell>
          <cell r="E24" t="str">
            <v>Guinea Franc</v>
          </cell>
          <cell r="F24">
            <v>8763.02</v>
          </cell>
        </row>
        <row r="25">
          <cell r="D25" t="str">
            <v>ZMW</v>
          </cell>
          <cell r="E25" t="str">
            <v>Zambian Kwacha</v>
          </cell>
          <cell r="F25">
            <v>18.592348000000001</v>
          </cell>
        </row>
        <row r="26">
          <cell r="D26" t="str">
            <v>WST</v>
          </cell>
          <cell r="E26" t="str">
            <v>Tala</v>
          </cell>
          <cell r="F26">
            <v>2.6960191999999998</v>
          </cell>
        </row>
        <row r="27">
          <cell r="D27" t="str">
            <v>SYP</v>
          </cell>
          <cell r="E27" t="str">
            <v>Syrian Pound</v>
          </cell>
          <cell r="F27">
            <v>122</v>
          </cell>
        </row>
        <row r="28">
          <cell r="D28" t="str">
            <v>UZS</v>
          </cell>
          <cell r="E28" t="str">
            <v>Uzbekistan Sum</v>
          </cell>
          <cell r="F28">
            <v>12019.08</v>
          </cell>
        </row>
        <row r="29">
          <cell r="D29" t="str">
            <v>CAD</v>
          </cell>
          <cell r="E29" t="str">
            <v>Canadian Dollar</v>
          </cell>
          <cell r="F29">
            <v>1.4117</v>
          </cell>
        </row>
        <row r="30">
          <cell r="D30" t="e">
            <v>#N/A</v>
          </cell>
          <cell r="E30" t="e">
            <v>#N/A</v>
          </cell>
          <cell r="F30">
            <v>742.22919999999999</v>
          </cell>
        </row>
        <row r="31">
          <cell r="D31" t="str">
            <v>FJD</v>
          </cell>
          <cell r="E31" t="str">
            <v>Fiji Dollar</v>
          </cell>
          <cell r="F31">
            <v>2.2365425000000001</v>
          </cell>
        </row>
        <row r="32">
          <cell r="D32" t="str">
            <v>TMT</v>
          </cell>
          <cell r="E32" t="str">
            <v>Turkmenistan New Manat</v>
          </cell>
          <cell r="F32">
            <v>3.5049999999999999</v>
          </cell>
        </row>
        <row r="33">
          <cell r="D33" t="str">
            <v>BTN</v>
          </cell>
          <cell r="E33" t="str">
            <v>Ngultrum</v>
          </cell>
          <cell r="F33">
            <v>96.572500000000005</v>
          </cell>
        </row>
        <row r="34">
          <cell r="D34" t="str">
            <v>PLN</v>
          </cell>
          <cell r="E34" t="str">
            <v>Polish New Zloty</v>
          </cell>
          <cell r="F34">
            <v>3.8140000000000001</v>
          </cell>
        </row>
        <row r="35">
          <cell r="D35" t="str">
            <v>CHF</v>
          </cell>
          <cell r="E35" t="str">
            <v>Swiss Franc</v>
          </cell>
          <cell r="F35">
            <v>0.81869999999999998</v>
          </cell>
        </row>
        <row r="36">
          <cell r="D36" t="str">
            <v>NOK</v>
          </cell>
          <cell r="E36" t="str">
            <v>Norwegian Krone</v>
          </cell>
          <cell r="F36">
            <v>9.6264000000000003</v>
          </cell>
        </row>
        <row r="37">
          <cell r="D37" t="str">
            <v>NAD</v>
          </cell>
          <cell r="E37" t="str">
            <v>Namibian Dollar</v>
          </cell>
          <cell r="F37">
            <v>16.988600000000002</v>
          </cell>
        </row>
        <row r="38">
          <cell r="D38" t="str">
            <v>FKP</v>
          </cell>
          <cell r="E38" t="str">
            <v>Falkland Is. Pound</v>
          </cell>
          <cell r="F38">
            <v>0.75193600000000005</v>
          </cell>
        </row>
        <row r="39">
          <cell r="D39" t="str">
            <v>QAR</v>
          </cell>
          <cell r="E39" t="str">
            <v>Qatari Rial</v>
          </cell>
          <cell r="F39">
            <v>3.64</v>
          </cell>
        </row>
        <row r="40">
          <cell r="D40" t="str">
            <v>GTQ</v>
          </cell>
          <cell r="E40" t="str">
            <v>Quetzal</v>
          </cell>
          <cell r="F40">
            <v>7.641</v>
          </cell>
        </row>
        <row r="41">
          <cell r="D41" t="str">
            <v>TWD</v>
          </cell>
          <cell r="E41" t="str">
            <v>New Taiwan Dollar</v>
          </cell>
          <cell r="F41">
            <v>32.389279999999999</v>
          </cell>
        </row>
        <row r="42">
          <cell r="D42" t="str">
            <v>TZS</v>
          </cell>
          <cell r="E42" t="str">
            <v>Tanzanian Shilling</v>
          </cell>
          <cell r="F42">
            <v>2655</v>
          </cell>
        </row>
        <row r="43">
          <cell r="D43" t="str">
            <v>XOF</v>
          </cell>
          <cell r="E43" t="str">
            <v>CFA Fran Franc BCEAO</v>
          </cell>
          <cell r="F43">
            <v>577.22313999999994</v>
          </cell>
        </row>
        <row r="44">
          <cell r="D44" t="str">
            <v>IDR</v>
          </cell>
          <cell r="E44" t="str">
            <v>Rupiah</v>
          </cell>
          <cell r="F44">
            <v>17983</v>
          </cell>
        </row>
        <row r="45">
          <cell r="D45" t="str">
            <v>MNT</v>
          </cell>
          <cell r="E45" t="str">
            <v>Tugrik</v>
          </cell>
          <cell r="F45">
            <v>3597</v>
          </cell>
        </row>
        <row r="46">
          <cell r="D46" t="str">
            <v>RSD</v>
          </cell>
          <cell r="E46" t="str">
            <v>Serbian dinar</v>
          </cell>
          <cell r="F46">
            <v>103.27909</v>
          </cell>
        </row>
        <row r="47">
          <cell r="D47" t="str">
            <v>LYD</v>
          </cell>
          <cell r="E47" t="str">
            <v>Libyan Dinar</v>
          </cell>
          <cell r="F47">
            <v>6.4091883000000003</v>
          </cell>
        </row>
        <row r="48">
          <cell r="D48" t="str">
            <v>STN</v>
          </cell>
          <cell r="E48" t="str">
            <v>Dobra</v>
          </cell>
          <cell r="F48">
            <v>21.774833999999998</v>
          </cell>
        </row>
        <row r="49">
          <cell r="D49" t="str">
            <v>BMD</v>
          </cell>
          <cell r="E49" t="str">
            <v>Bermudian Dollar</v>
          </cell>
          <cell r="F49">
            <v>1</v>
          </cell>
        </row>
        <row r="50">
          <cell r="D50" t="str">
            <v>INR</v>
          </cell>
          <cell r="E50" t="str">
            <v>Indian Rupee</v>
          </cell>
          <cell r="F50">
            <v>96.66</v>
          </cell>
        </row>
        <row r="51">
          <cell r="D51" t="str">
            <v>GEL</v>
          </cell>
          <cell r="E51" t="str">
            <v>Lari</v>
          </cell>
          <cell r="F51">
            <v>2.5910000000000002</v>
          </cell>
        </row>
        <row r="52">
          <cell r="D52" t="str">
            <v>SEK</v>
          </cell>
          <cell r="E52" t="str">
            <v>Swedish Krona</v>
          </cell>
          <cell r="F52">
            <v>9.7797000000000001</v>
          </cell>
        </row>
        <row r="53">
          <cell r="D53" t="str">
            <v>KHR</v>
          </cell>
          <cell r="E53" t="str">
            <v>Riel</v>
          </cell>
          <cell r="F53">
            <v>4046.6574999999998</v>
          </cell>
        </row>
        <row r="54">
          <cell r="D54" t="str">
            <v>OMR</v>
          </cell>
          <cell r="E54" t="str">
            <v>Rial Omani</v>
          </cell>
          <cell r="F54">
            <v>0.38512999999999997</v>
          </cell>
        </row>
        <row r="55">
          <cell r="D55" t="str">
            <v>BAM</v>
          </cell>
          <cell r="E55" t="str">
            <v>Convertible Mark</v>
          </cell>
          <cell r="F55">
            <v>1.721074</v>
          </cell>
        </row>
        <row r="56">
          <cell r="D56" t="str">
            <v>KMF</v>
          </cell>
          <cell r="E56" t="str">
            <v>Comoro Franc</v>
          </cell>
          <cell r="F56">
            <v>432.91735999999997</v>
          </cell>
        </row>
        <row r="57">
          <cell r="D57" t="str">
            <v>SZL</v>
          </cell>
          <cell r="E57" t="str">
            <v>Lilangeni</v>
          </cell>
          <cell r="F57">
            <v>16.975899999999999</v>
          </cell>
        </row>
        <row r="58">
          <cell r="D58" t="str">
            <v>CNY</v>
          </cell>
          <cell r="E58" t="str">
            <v>Yuan Renminbi</v>
          </cell>
          <cell r="F58">
            <v>6.7724000000000002</v>
          </cell>
        </row>
        <row r="59">
          <cell r="D59" t="str">
            <v>BND</v>
          </cell>
          <cell r="E59" t="str">
            <v>Brunei Dollar</v>
          </cell>
          <cell r="F59">
            <v>1.2937000000000001</v>
          </cell>
        </row>
        <row r="60">
          <cell r="D60" t="str">
            <v>TND</v>
          </cell>
          <cell r="E60" t="str">
            <v>Tunisian Dinar</v>
          </cell>
          <cell r="F60">
            <v>2.9649999999999999</v>
          </cell>
        </row>
        <row r="61">
          <cell r="D61" t="str">
            <v>PHP</v>
          </cell>
          <cell r="E61" t="str">
            <v>Philippine Peso</v>
          </cell>
          <cell r="F61">
            <v>61.900996999999997</v>
          </cell>
        </row>
        <row r="62">
          <cell r="D62" t="str">
            <v>LRD</v>
          </cell>
          <cell r="E62" t="str">
            <v>Liberian Dollar</v>
          </cell>
          <cell r="F62">
            <v>181.30770000000001</v>
          </cell>
        </row>
        <row r="63">
          <cell r="D63" t="str">
            <v>VUV</v>
          </cell>
          <cell r="E63" t="str">
            <v>Vatu</v>
          </cell>
          <cell r="F63">
            <v>117.249</v>
          </cell>
        </row>
        <row r="64">
          <cell r="D64" t="str">
            <v>GBP</v>
          </cell>
          <cell r="E64" t="str">
            <v>Pound Sterling</v>
          </cell>
          <cell r="F64">
            <v>0.75193600000000005</v>
          </cell>
        </row>
        <row r="65">
          <cell r="D65" t="str">
            <v>AZN</v>
          </cell>
          <cell r="E65" t="str">
            <v>Azerbaijani manat</v>
          </cell>
          <cell r="F65">
            <v>1.7</v>
          </cell>
        </row>
        <row r="66">
          <cell r="D66" t="str">
            <v>ISK</v>
          </cell>
          <cell r="E66" t="str">
            <v>Iceland Krona</v>
          </cell>
          <cell r="F66">
            <v>125.88</v>
          </cell>
        </row>
        <row r="67">
          <cell r="D67" t="str">
            <v>DKK</v>
          </cell>
          <cell r="E67" t="str">
            <v>Danish Krone</v>
          </cell>
          <cell r="F67">
            <v>6.5785999999999998</v>
          </cell>
        </row>
        <row r="68">
          <cell r="D68" t="str">
            <v>CUP</v>
          </cell>
          <cell r="E68" t="str">
            <v>Cuban Peso</v>
          </cell>
          <cell r="F68">
            <v>24</v>
          </cell>
        </row>
        <row r="69">
          <cell r="D69" t="str">
            <v>DZD</v>
          </cell>
          <cell r="E69" t="str">
            <v>Algerian Dinar</v>
          </cell>
          <cell r="F69">
            <v>133.53899999999999</v>
          </cell>
        </row>
        <row r="70">
          <cell r="D70" t="str">
            <v>BYN</v>
          </cell>
          <cell r="E70" t="str">
            <v>Belarusian Ruble</v>
          </cell>
          <cell r="F70">
            <v>2.8805000000000001</v>
          </cell>
        </row>
        <row r="71">
          <cell r="D71" t="str">
            <v>GIP</v>
          </cell>
          <cell r="E71" t="str">
            <v>Gibraltar Pound</v>
          </cell>
          <cell r="F71">
            <v>0.75193600000000005</v>
          </cell>
        </row>
        <row r="72">
          <cell r="D72" t="str">
            <v>VND</v>
          </cell>
          <cell r="E72" t="str">
            <v>Dong</v>
          </cell>
          <cell r="F72">
            <v>26332</v>
          </cell>
        </row>
        <row r="73">
          <cell r="D73" t="str">
            <v>LSL</v>
          </cell>
          <cell r="E73" t="str">
            <v>Lesotho Loti</v>
          </cell>
          <cell r="F73">
            <v>16.975899999999999</v>
          </cell>
        </row>
        <row r="74">
          <cell r="D74" t="str">
            <v>ETB</v>
          </cell>
          <cell r="E74" t="str">
            <v>Ethiopian Birr</v>
          </cell>
          <cell r="F74">
            <v>160.81941</v>
          </cell>
        </row>
        <row r="75">
          <cell r="D75" t="str">
            <v>JPY</v>
          </cell>
          <cell r="E75" t="str">
            <v>Yen</v>
          </cell>
          <cell r="F75">
            <v>164</v>
          </cell>
        </row>
        <row r="76">
          <cell r="D76" t="str">
            <v>BBD</v>
          </cell>
          <cell r="E76" t="str">
            <v>Barbados Dollar</v>
          </cell>
          <cell r="F76">
            <v>1.99</v>
          </cell>
        </row>
        <row r="77">
          <cell r="D77" t="str">
            <v>HUF</v>
          </cell>
          <cell r="E77" t="str">
            <v>Forint</v>
          </cell>
          <cell r="F77">
            <v>321.33</v>
          </cell>
        </row>
        <row r="78">
          <cell r="D78" t="str">
            <v>AOA</v>
          </cell>
          <cell r="E78" t="str">
            <v>Kwanza</v>
          </cell>
          <cell r="F78">
            <v>920.79989999999998</v>
          </cell>
        </row>
        <row r="79">
          <cell r="D79" t="str">
            <v>COP</v>
          </cell>
          <cell r="E79" t="str">
            <v>Colombian Peso</v>
          </cell>
          <cell r="F79">
            <v>3219.31</v>
          </cell>
        </row>
        <row r="80">
          <cell r="D80" t="str">
            <v>CRC</v>
          </cell>
          <cell r="E80" t="str">
            <v>Costa Rican Colon</v>
          </cell>
          <cell r="F80">
            <v>458.77884</v>
          </cell>
        </row>
        <row r="81">
          <cell r="D81" t="str">
            <v>CLP</v>
          </cell>
          <cell r="E81" t="str">
            <v>Chilean Peso</v>
          </cell>
          <cell r="F81">
            <v>949.74994000000004</v>
          </cell>
        </row>
        <row r="82">
          <cell r="D82" t="str">
            <v>ALL</v>
          </cell>
          <cell r="E82" t="str">
            <v>Lek</v>
          </cell>
          <cell r="F82">
            <v>82.649994000000007</v>
          </cell>
        </row>
        <row r="83">
          <cell r="D83" t="str">
            <v>GMD</v>
          </cell>
          <cell r="E83" t="str">
            <v>Dalasi</v>
          </cell>
          <cell r="F83">
            <v>72.599999999999994</v>
          </cell>
        </row>
        <row r="84">
          <cell r="D84" t="str">
            <v>MRU</v>
          </cell>
          <cell r="E84" t="str">
            <v>Mauritanian Ouguiya</v>
          </cell>
          <cell r="F84">
            <v>40.182270000000003</v>
          </cell>
        </row>
        <row r="85">
          <cell r="D85" t="str">
            <v>NGN</v>
          </cell>
          <cell r="E85" t="str">
            <v>Naira</v>
          </cell>
          <cell r="F85">
            <v>1363.17</v>
          </cell>
        </row>
        <row r="86">
          <cell r="D86" t="str">
            <v>KES</v>
          </cell>
          <cell r="E86" t="str">
            <v>Kenyan Shilling</v>
          </cell>
          <cell r="F86">
            <v>129.46469999999999</v>
          </cell>
        </row>
        <row r="87">
          <cell r="D87" t="str">
            <v>BIF</v>
          </cell>
          <cell r="E87" t="str">
            <v>Burundi Franc</v>
          </cell>
          <cell r="F87">
            <v>2991.9094</v>
          </cell>
        </row>
        <row r="88">
          <cell r="D88" t="str">
            <v>JMD</v>
          </cell>
          <cell r="E88" t="str">
            <v>Jamaican Dollar</v>
          </cell>
          <cell r="F88">
            <v>158.44566</v>
          </cell>
        </row>
        <row r="89">
          <cell r="D89" t="str">
            <v>MAD</v>
          </cell>
          <cell r="E89" t="str">
            <v>Moroccan Dirham</v>
          </cell>
          <cell r="F89">
            <v>9.3729999999999993</v>
          </cell>
        </row>
        <row r="90">
          <cell r="D90" t="str">
            <v>AED</v>
          </cell>
          <cell r="E90" t="str">
            <v>U.A.E. Dirham</v>
          </cell>
          <cell r="F90">
            <v>3.6732999999999998</v>
          </cell>
        </row>
        <row r="91">
          <cell r="D91" t="str">
            <v>PEN</v>
          </cell>
          <cell r="E91" t="str">
            <v>Nuevo Sol</v>
          </cell>
          <cell r="F91">
            <v>3.4140000000000001</v>
          </cell>
        </row>
        <row r="92">
          <cell r="D92" t="str">
            <v>BHD</v>
          </cell>
          <cell r="E92" t="str">
            <v>Bahraini Dinar</v>
          </cell>
          <cell r="F92">
            <v>0.37703999999999999</v>
          </cell>
        </row>
        <row r="93">
          <cell r="D93" t="str">
            <v>XCD</v>
          </cell>
          <cell r="E93" t="str">
            <v>E. Caribbean Dollar</v>
          </cell>
          <cell r="F93">
            <v>2.6882000000000001</v>
          </cell>
        </row>
        <row r="94">
          <cell r="D94" t="str">
            <v>MGA</v>
          </cell>
          <cell r="E94" t="str">
            <v>Malagasy Ariary</v>
          </cell>
          <cell r="F94">
            <v>4322.3450000000003</v>
          </cell>
        </row>
        <row r="95">
          <cell r="D95" t="str">
            <v>MXN</v>
          </cell>
          <cell r="E95" t="str">
            <v>Mexican Peso</v>
          </cell>
          <cell r="F95">
            <v>17.463501000000001</v>
          </cell>
        </row>
        <row r="96">
          <cell r="D96" t="str">
            <v>AWG</v>
          </cell>
          <cell r="E96" t="str">
            <v>Aruban Guilder</v>
          </cell>
          <cell r="F96">
            <v>1.79</v>
          </cell>
        </row>
        <row r="97">
          <cell r="D97" t="str">
            <v>LBP</v>
          </cell>
          <cell r="E97" t="str">
            <v>Lebanese Pound</v>
          </cell>
          <cell r="F97">
            <v>89500</v>
          </cell>
        </row>
        <row r="98">
          <cell r="D98" t="str">
            <v>UAH</v>
          </cell>
          <cell r="E98" t="str">
            <v>Ukrainian Hryvnia</v>
          </cell>
          <cell r="F98">
            <v>44.808599999999998</v>
          </cell>
        </row>
        <row r="99">
          <cell r="D99" t="str">
            <v>UGX</v>
          </cell>
          <cell r="E99" t="str">
            <v>Uganda Shilling</v>
          </cell>
          <cell r="F99">
            <v>3780.2849999999999</v>
          </cell>
        </row>
        <row r="100">
          <cell r="D100" t="str">
            <v>EGP</v>
          </cell>
          <cell r="E100" t="str">
            <v>Egyptian Pound</v>
          </cell>
          <cell r="F100">
            <v>51.4</v>
          </cell>
        </row>
        <row r="101">
          <cell r="D101" t="str">
            <v>GHS</v>
          </cell>
          <cell r="E101" t="str">
            <v>Ghanaian cedi</v>
          </cell>
          <cell r="F101">
            <v>11.63</v>
          </cell>
        </row>
        <row r="102">
          <cell r="D102" t="str">
            <v>HKD</v>
          </cell>
          <cell r="E102" t="str">
            <v>Hong Kong Dollar</v>
          </cell>
          <cell r="F102">
            <v>7.8432000000000004</v>
          </cell>
        </row>
        <row r="103">
          <cell r="D103" t="str">
            <v>MVR</v>
          </cell>
          <cell r="E103" t="str">
            <v>Rufiyaa</v>
          </cell>
          <cell r="F103">
            <v>15.42</v>
          </cell>
        </row>
        <row r="104">
          <cell r="D104" t="str">
            <v>MKD</v>
          </cell>
          <cell r="E104" t="str">
            <v>Denar</v>
          </cell>
          <cell r="F104">
            <v>54.051304000000002</v>
          </cell>
        </row>
        <row r="105">
          <cell r="D105" t="str">
            <v>JOD</v>
          </cell>
          <cell r="E105" t="str">
            <v>Jordanian Dinar</v>
          </cell>
          <cell r="F105">
            <v>0.71</v>
          </cell>
        </row>
        <row r="106">
          <cell r="D106" t="str">
            <v>USD</v>
          </cell>
          <cell r="E106" t="str">
            <v>U.S. Dollar</v>
          </cell>
          <cell r="F106">
            <v>1</v>
          </cell>
        </row>
        <row r="107">
          <cell r="D107" t="e">
            <v>#N/A</v>
          </cell>
          <cell r="E107" t="str">
            <v>Sierra Leone</v>
          </cell>
          <cell r="F107">
            <v>22.753499999999999</v>
          </cell>
        </row>
        <row r="108">
          <cell r="D108" t="str">
            <v>LAK</v>
          </cell>
          <cell r="E108" t="str">
            <v>Kip</v>
          </cell>
          <cell r="F108">
            <v>22775</v>
          </cell>
        </row>
        <row r="109">
          <cell r="D109" t="str">
            <v>UYU</v>
          </cell>
          <cell r="E109" t="str">
            <v>Peso Uruguayo</v>
          </cell>
          <cell r="F109">
            <v>40.18</v>
          </cell>
        </row>
        <row r="110">
          <cell r="D110" t="str">
            <v>MMK</v>
          </cell>
          <cell r="E110" t="str">
            <v>Kyat</v>
          </cell>
          <cell r="F110">
            <v>3658</v>
          </cell>
        </row>
        <row r="111">
          <cell r="D111" t="str">
            <v>CDF</v>
          </cell>
          <cell r="E111" t="str">
            <v>Congolese franc</v>
          </cell>
          <cell r="F111">
            <v>2309.9596999999999</v>
          </cell>
        </row>
        <row r="112">
          <cell r="D112" t="str">
            <v>SVC</v>
          </cell>
          <cell r="E112" t="str">
            <v>El Salvador Colon</v>
          </cell>
          <cell r="F112">
            <v>8.75</v>
          </cell>
        </row>
        <row r="113">
          <cell r="D113" t="str">
            <v>TTD</v>
          </cell>
          <cell r="E113" t="str">
            <v>Trinidad Dollar</v>
          </cell>
          <cell r="F113">
            <v>6.7568999999999999</v>
          </cell>
        </row>
        <row r="114">
          <cell r="D114" t="str">
            <v>PYG</v>
          </cell>
          <cell r="E114" t="str">
            <v>Guarani</v>
          </cell>
          <cell r="F114">
            <v>6060</v>
          </cell>
        </row>
        <row r="115">
          <cell r="D115" t="str">
            <v>BSD</v>
          </cell>
          <cell r="E115" t="str">
            <v>Bahamian Dollar</v>
          </cell>
          <cell r="F115">
            <v>1</v>
          </cell>
        </row>
        <row r="116">
          <cell r="D116" t="str">
            <v>MYR</v>
          </cell>
          <cell r="E116" t="str">
            <v>Malaysian Ringgit</v>
          </cell>
          <cell r="F116">
            <v>4.0999999999999996</v>
          </cell>
        </row>
        <row r="117">
          <cell r="D117" t="str">
            <v>LKR</v>
          </cell>
          <cell r="E117" t="str">
            <v>Sri Lanka Rupee</v>
          </cell>
          <cell r="F117">
            <v>336.35</v>
          </cell>
        </row>
        <row r="118">
          <cell r="D118" t="str">
            <v>DJF</v>
          </cell>
          <cell r="E118" t="str">
            <v>Djibouti Franc</v>
          </cell>
          <cell r="F118">
            <v>177.65</v>
          </cell>
        </row>
        <row r="119">
          <cell r="D119" t="str">
            <v>NIO</v>
          </cell>
          <cell r="E119" t="str">
            <v>Cordoba Oro</v>
          </cell>
          <cell r="F119">
            <v>36.654899999999998</v>
          </cell>
        </row>
        <row r="120">
          <cell r="D120" t="str">
            <v>BZD</v>
          </cell>
          <cell r="E120" t="str">
            <v>Belize Dollar</v>
          </cell>
          <cell r="F120">
            <v>2</v>
          </cell>
        </row>
        <row r="121">
          <cell r="D121" t="str">
            <v>MUR</v>
          </cell>
          <cell r="E121" t="str">
            <v>Mauritius Rupee</v>
          </cell>
          <cell r="F121">
            <v>47.908200000000001</v>
          </cell>
        </row>
        <row r="122">
          <cell r="D122" t="str">
            <v>MDL</v>
          </cell>
          <cell r="E122" t="str">
            <v>Moldovan Leu</v>
          </cell>
          <cell r="F122">
            <v>17.609885999999999</v>
          </cell>
        </row>
        <row r="123">
          <cell r="D123" t="str">
            <v>TOP</v>
          </cell>
          <cell r="E123" t="str">
            <v>Paanga</v>
          </cell>
          <cell r="F123">
            <v>2.3301191000000001</v>
          </cell>
        </row>
        <row r="124">
          <cell r="D124" t="str">
            <v>MZN</v>
          </cell>
          <cell r="E124" t="str">
            <v>Mozambican metical</v>
          </cell>
          <cell r="F124">
            <v>63.698104999999998</v>
          </cell>
        </row>
        <row r="125">
          <cell r="D125" t="str">
            <v>PGK</v>
          </cell>
          <cell r="E125" t="str">
            <v>Kina</v>
          </cell>
          <cell r="F125">
            <v>4.4033464999999996</v>
          </cell>
        </row>
        <row r="126">
          <cell r="D126" t="str">
            <v>SHP</v>
          </cell>
          <cell r="E126" t="str">
            <v>St. Helena Pound</v>
          </cell>
          <cell r="F126">
            <v>0.75193600000000005</v>
          </cell>
        </row>
        <row r="127">
          <cell r="D127" t="str">
            <v>HNL</v>
          </cell>
          <cell r="E127" t="str">
            <v>Lempira</v>
          </cell>
          <cell r="F127">
            <v>26.829460000000001</v>
          </cell>
        </row>
        <row r="128">
          <cell r="D128" t="str">
            <v>RUB</v>
          </cell>
          <cell r="E128" t="str">
            <v>Russian Ruble</v>
          </cell>
          <cell r="F128">
            <v>78.654499999999999</v>
          </cell>
        </row>
        <row r="129">
          <cell r="D129" t="str">
            <v>KWD</v>
          </cell>
          <cell r="E129" t="str">
            <v>Kuwaiti Dinar</v>
          </cell>
          <cell r="F129">
            <v>0.30780000000000002</v>
          </cell>
        </row>
        <row r="130">
          <cell r="D130" t="str">
            <v>AMD</v>
          </cell>
          <cell r="E130" t="str">
            <v>Armenian Dram</v>
          </cell>
          <cell r="F130">
            <v>365.41730000000001</v>
          </cell>
        </row>
        <row r="131">
          <cell r="D131" t="str">
            <v>TJS</v>
          </cell>
          <cell r="E131" t="str">
            <v>Somoni</v>
          </cell>
          <cell r="F131">
            <v>9.2639999999999993</v>
          </cell>
        </row>
        <row r="132">
          <cell r="D132" t="str">
            <v>KZT</v>
          </cell>
          <cell r="E132" t="str">
            <v>Tenge</v>
          </cell>
          <cell r="F132">
            <v>475.17403999999999</v>
          </cell>
        </row>
        <row r="133">
          <cell r="D133" t="str">
            <v>VES</v>
          </cell>
          <cell r="E133" t="str">
            <v>Bolívar Soberano</v>
          </cell>
          <cell r="F133">
            <v>742.22919999999999</v>
          </cell>
        </row>
        <row r="134">
          <cell r="D134" t="str">
            <v>MWK</v>
          </cell>
          <cell r="E134" t="str">
            <v>Kwacha (Malawi)</v>
          </cell>
          <cell r="F134">
            <v>1736.0971999999999</v>
          </cell>
        </row>
        <row r="135">
          <cell r="D135" t="e">
            <v>#N/A</v>
          </cell>
          <cell r="E135" t="e">
            <v>#N/A</v>
          </cell>
          <cell r="F135">
            <v>6.7259606999999999</v>
          </cell>
        </row>
        <row r="136">
          <cell r="D136" t="str">
            <v>NZD</v>
          </cell>
          <cell r="E136" t="str">
            <v>New Zealand Dollar</v>
          </cell>
          <cell r="F136">
            <v>1.7352069999999999</v>
          </cell>
        </row>
        <row r="137">
          <cell r="D137" t="str">
            <v>XAF</v>
          </cell>
          <cell r="E137" t="str">
            <v>CFA Franc BEAC</v>
          </cell>
          <cell r="F137">
            <v>577.22313999999994</v>
          </cell>
        </row>
        <row r="138">
          <cell r="D138" t="str">
            <v>SRD</v>
          </cell>
          <cell r="E138" t="str">
            <v>Suriname Dollar</v>
          </cell>
          <cell r="F138">
            <v>38.047780000000003</v>
          </cell>
        </row>
        <row r="139">
          <cell r="D139" t="str">
            <v>DOP</v>
          </cell>
          <cell r="E139" t="str">
            <v>Dominican Peso</v>
          </cell>
          <cell r="F139">
            <v>57.991897999999999</v>
          </cell>
        </row>
        <row r="140">
          <cell r="D140" t="str">
            <v>ILS</v>
          </cell>
          <cell r="E140" t="str">
            <v>Sheqel</v>
          </cell>
          <cell r="F140">
            <v>3.0807000000000002</v>
          </cell>
        </row>
        <row r="141">
          <cell r="D141" t="str">
            <v>AUD</v>
          </cell>
          <cell r="E141" t="str">
            <v>Australian Dollar</v>
          </cell>
          <cell r="F141">
            <v>1.4367810000000001</v>
          </cell>
        </row>
        <row r="142">
          <cell r="D142" t="str">
            <v>ZAR</v>
          </cell>
          <cell r="E142" t="str">
            <v>Rand</v>
          </cell>
          <cell r="F142">
            <v>16.988600000000002</v>
          </cell>
        </row>
        <row r="143">
          <cell r="D143" t="str">
            <v>CZK</v>
          </cell>
          <cell r="E143" t="str">
            <v>Czech Koruna</v>
          </cell>
          <cell r="F143">
            <v>21.31</v>
          </cell>
        </row>
        <row r="144">
          <cell r="D144" t="str">
            <v>SSP</v>
          </cell>
          <cell r="E144" t="str">
            <v>South Sudanese pound</v>
          </cell>
          <cell r="F144">
            <v>5062.4030000000002</v>
          </cell>
        </row>
        <row r="145">
          <cell r="D145" t="str">
            <v>KYD</v>
          </cell>
          <cell r="E145" t="str">
            <v>Cayman Is. Dollar</v>
          </cell>
          <cell r="F145">
            <v>0.83333299999999999</v>
          </cell>
        </row>
        <row r="146">
          <cell r="D146" t="str">
            <v>ANG</v>
          </cell>
          <cell r="E146" t="str">
            <v>Neth. Antil. Guilder</v>
          </cell>
          <cell r="F146">
            <v>1.79</v>
          </cell>
        </row>
        <row r="147">
          <cell r="D147" t="str">
            <v>RON</v>
          </cell>
          <cell r="E147" t="str">
            <v>Romanian Leu</v>
          </cell>
          <cell r="F147">
            <v>4.6090999999999998</v>
          </cell>
        </row>
        <row r="148">
          <cell r="D148" t="str">
            <v>KRW</v>
          </cell>
          <cell r="E148" t="str">
            <v>Won</v>
          </cell>
          <cell r="F148">
            <v>1459.9704999999999</v>
          </cell>
        </row>
        <row r="149">
          <cell r="D149" t="str">
            <v>SOS</v>
          </cell>
          <cell r="E149" t="str">
            <v>Somali Shilling</v>
          </cell>
          <cell r="F149">
            <v>572.24289999999996</v>
          </cell>
        </row>
        <row r="150">
          <cell r="D150" t="str">
            <v>SCR</v>
          </cell>
          <cell r="E150" t="str">
            <v>Seychelles Rupee</v>
          </cell>
          <cell r="F150">
            <v>14.3935</v>
          </cell>
        </row>
        <row r="151">
          <cell r="D151" t="str">
            <v>BRL</v>
          </cell>
          <cell r="E151" t="str">
            <v>Brazilian Real</v>
          </cell>
          <cell r="F151">
            <v>5.0941000000000001</v>
          </cell>
        </row>
        <row r="152">
          <cell r="D152" t="e">
            <v>#N/A</v>
          </cell>
          <cell r="E152" t="e">
            <v>#N/A</v>
          </cell>
          <cell r="F152">
            <v>1419.3461</v>
          </cell>
        </row>
        <row r="153">
          <cell r="D153" t="str">
            <v>ZiG</v>
          </cell>
          <cell r="E153" t="str">
            <v>Zimbabwe Gold</v>
          </cell>
          <cell r="F153">
            <v>28.515802000000001</v>
          </cell>
        </row>
        <row r="154">
          <cell r="D154" t="str">
            <v>RWF</v>
          </cell>
          <cell r="E154" t="str">
            <v>Rwanda Franc</v>
          </cell>
          <cell r="F154">
            <v>1472.89</v>
          </cell>
        </row>
        <row r="155">
          <cell r="D155" t="str">
            <v>KGS</v>
          </cell>
          <cell r="E155" t="str">
            <v>Kyrgyzstan Som</v>
          </cell>
          <cell r="F155">
            <v>87.45</v>
          </cell>
        </row>
        <row r="156">
          <cell r="D156" t="str">
            <v>HTG</v>
          </cell>
          <cell r="E156" t="str">
            <v>Gourde</v>
          </cell>
          <cell r="F156">
            <v>131.19900000000001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D50EC-2CD0-4CE6-85E9-4DA17D3C48A3}">
  <dimension ref="A1:AI93"/>
  <sheetViews>
    <sheetView tabSelected="1" workbookViewId="0">
      <selection activeCell="E10" sqref="E10"/>
    </sheetView>
  </sheetViews>
  <sheetFormatPr defaultColWidth="8.81640625" defaultRowHeight="14.5" x14ac:dyDescent="0.35"/>
  <cols>
    <col min="1" max="1" width="24.453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453125" style="4" customWidth="1"/>
    <col min="7" max="7" width="27.17968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453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453125" style="4" customWidth="1"/>
    <col min="16" max="16" width="27.17968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453125" style="57" bestFit="1" customWidth="1"/>
    <col min="21" max="21" width="0.81640625" style="4" customWidth="1"/>
    <col min="22" max="22" width="27.81640625" style="4" customWidth="1"/>
    <col min="23" max="23" width="24.1796875" style="4" customWidth="1"/>
    <col min="24" max="24" width="11.26953125" style="4" hidden="1" customWidth="1"/>
    <col min="25" max="25" width="11.8164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/>
      <c r="H9" s="16"/>
      <c r="I9" s="10"/>
      <c r="J9" s="10"/>
      <c r="K9" s="3"/>
      <c r="L9" s="2"/>
      <c r="M9" s="2"/>
      <c r="O9" s="10"/>
      <c r="P9" s="16"/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/>
      <c r="H10" s="16"/>
      <c r="I10" s="10"/>
      <c r="J10" s="10"/>
      <c r="K10" s="3"/>
      <c r="L10" s="2"/>
      <c r="M10" s="2"/>
      <c r="O10" s="10"/>
      <c r="P10" s="16"/>
      <c r="Q10" s="16"/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/>
      <c r="H11" s="16"/>
      <c r="I11" s="16"/>
      <c r="J11" s="15"/>
      <c r="K11" s="18"/>
      <c r="L11" s="2"/>
      <c r="M11" s="2"/>
      <c r="O11" s="2"/>
      <c r="P11" s="17"/>
      <c r="Q11" s="16"/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46230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1345</v>
      </c>
      <c r="C23" s="8">
        <f>[1]POPULATE!H7</f>
        <v>1370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1370</v>
      </c>
      <c r="Z24" s="19"/>
      <c r="AA24" s="50">
        <f>Y24</f>
        <v>1370</v>
      </c>
      <c r="AB24" s="49">
        <f>AA24</f>
        <v>1370</v>
      </c>
      <c r="AD24" s="4" t="s">
        <v>23</v>
      </c>
    </row>
    <row r="25" spans="1:35" ht="14" x14ac:dyDescent="0.3">
      <c r="A25" s="2" t="s">
        <v>24</v>
      </c>
      <c r="B25" s="8">
        <f>B23*(J25-0.0075)</f>
        <v>1509.3589999999999</v>
      </c>
      <c r="C25" s="8">
        <f>+C23*(K25-0.0055)</f>
        <v>1567.5539999999999</v>
      </c>
      <c r="D25" s="8"/>
      <c r="E25" s="8"/>
      <c r="F25" s="51" t="s">
        <v>25</v>
      </c>
      <c r="G25" s="52">
        <f>[1]POPULATE!G9</f>
        <v>1.1396999999999999</v>
      </c>
      <c r="H25" s="53">
        <f>+G25+0.03</f>
        <v>1.1697</v>
      </c>
      <c r="I25" s="53"/>
      <c r="J25" s="45">
        <f>+(G25-($J$17/10000))+0</f>
        <v>1.1296999999999999</v>
      </c>
      <c r="K25" s="45">
        <f>+(G25+($K$17/10000))+0</f>
        <v>1.1496999999999999</v>
      </c>
      <c r="L25" s="8" t="s">
        <v>26</v>
      </c>
      <c r="M25" s="54"/>
      <c r="N25" s="48"/>
      <c r="O25" s="51" t="s">
        <v>25</v>
      </c>
      <c r="P25" s="52">
        <f>G25</f>
        <v>1.1396999999999999</v>
      </c>
      <c r="Q25" s="53">
        <f>+P25+0.03</f>
        <v>1.1697</v>
      </c>
      <c r="R25" s="53"/>
      <c r="S25" s="45">
        <f>+(P25-($S$17/10000))+0</f>
        <v>1.1247</v>
      </c>
      <c r="T25" s="45">
        <f>+(P25+($T$17/10000))+0</f>
        <v>1.1546999999999998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1.1456999999999999</v>
      </c>
      <c r="Y26" s="49">
        <f>$Y$24*X26</f>
        <v>1569.6089999999999</v>
      </c>
      <c r="Z26" s="19"/>
      <c r="AA26" s="56">
        <f>$AA$24*X26</f>
        <v>1569.6089999999999</v>
      </c>
      <c r="AB26" s="56">
        <f>$AB$24*X26</f>
        <v>1569.6089999999999</v>
      </c>
      <c r="AD26" s="4" t="s">
        <v>23</v>
      </c>
    </row>
    <row r="27" spans="1:35" ht="14" x14ac:dyDescent="0.3">
      <c r="A27" s="2" t="s">
        <v>28</v>
      </c>
      <c r="B27" s="8">
        <f>+B23/K27</f>
        <v>8.1263971965440156</v>
      </c>
      <c r="C27" s="8">
        <f>+C23/J27</f>
        <v>8.4302504461263919</v>
      </c>
      <c r="D27" s="23"/>
      <c r="E27" s="59"/>
      <c r="F27" s="51" t="s">
        <v>29</v>
      </c>
      <c r="G27" s="52">
        <f>[1]POPULATE!G10</f>
        <v>163.51</v>
      </c>
      <c r="H27" s="53">
        <f>+G27+1</f>
        <v>164.51</v>
      </c>
      <c r="I27" s="17"/>
      <c r="J27" s="8">
        <f>+(G27-($J$17/100))+0</f>
        <v>162.51</v>
      </c>
      <c r="K27" s="8">
        <f>+(H27+($K$17/100))-0</f>
        <v>165.51</v>
      </c>
      <c r="L27" s="16" t="s">
        <v>30</v>
      </c>
      <c r="M27" s="16"/>
      <c r="O27" s="51" t="s">
        <v>29</v>
      </c>
      <c r="P27" s="52">
        <f t="shared" ref="P27:P43" si="0">G27</f>
        <v>163.51</v>
      </c>
      <c r="Q27" s="53">
        <f>+P27+1</f>
        <v>164.51</v>
      </c>
      <c r="R27" s="17"/>
      <c r="S27" s="8">
        <f>+(P27-($S$17/100))+0</f>
        <v>162.01</v>
      </c>
      <c r="T27" s="8">
        <f>+(Q27+($T$17/100))-0</f>
        <v>166.01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1.3395999999999999</v>
      </c>
      <c r="Y28" s="49">
        <f>$Y$24*X28</f>
        <v>1835.252</v>
      </c>
      <c r="Z28" s="19"/>
      <c r="AA28" s="56">
        <f>$AA$24*X28</f>
        <v>1835.252</v>
      </c>
      <c r="AB28" s="56">
        <f>$AB$24*X28</f>
        <v>1835.252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1770.1544999999999</v>
      </c>
      <c r="C29" s="16">
        <f>+C23*(K29-0.0055)</f>
        <v>1833.1969999999999</v>
      </c>
      <c r="D29" s="16"/>
      <c r="E29" s="8"/>
      <c r="F29" s="41" t="s">
        <v>32</v>
      </c>
      <c r="G29" s="52">
        <f>[1]POPULATE!G11</f>
        <v>1.3335999999999999</v>
      </c>
      <c r="H29" s="53">
        <f>+G29+0.03</f>
        <v>1.3635999999999999</v>
      </c>
      <c r="I29" s="53"/>
      <c r="J29" s="45">
        <f>+(G29-($J$17/10000))+0</f>
        <v>1.3235999999999999</v>
      </c>
      <c r="K29" s="45">
        <f>+(G29+($K$17/10000))-0</f>
        <v>1.3435999999999999</v>
      </c>
      <c r="L29" s="16" t="s">
        <v>33</v>
      </c>
      <c r="M29" s="16"/>
      <c r="N29" s="48"/>
      <c r="O29" s="41" t="s">
        <v>32</v>
      </c>
      <c r="P29" s="52">
        <f t="shared" si="0"/>
        <v>1.3335999999999999</v>
      </c>
      <c r="Q29" s="53">
        <f>+P29+0.03</f>
        <v>1.3635999999999999</v>
      </c>
      <c r="R29" s="53"/>
      <c r="S29" s="45">
        <f>+(P29-($S$17/10000))+0</f>
        <v>1.3186</v>
      </c>
      <c r="T29" s="45">
        <f>+(P29+($T$17/10000))-0</f>
        <v>1.3485999999999998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0.80920000000000003</v>
      </c>
      <c r="Y30" s="49">
        <f>$Y$24/X30</f>
        <v>1693.0301532377657</v>
      </c>
      <c r="Z30" s="19"/>
      <c r="AA30" s="56">
        <f>$AA$24/X30</f>
        <v>1693.0301532377657</v>
      </c>
      <c r="AB30" s="56">
        <f>$AB$24/X30</f>
        <v>1693.0301532377657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1629.907901114881</v>
      </c>
      <c r="C31" s="16">
        <f>+C23/J31</f>
        <v>1701.4406358668653</v>
      </c>
      <c r="D31" s="16"/>
      <c r="E31" s="8"/>
      <c r="F31" s="41" t="s">
        <v>35</v>
      </c>
      <c r="G31" s="52">
        <f>[1]POPULATE!G12</f>
        <v>0.81520000000000004</v>
      </c>
      <c r="H31" s="53">
        <f>+G31+0.04</f>
        <v>0.85520000000000007</v>
      </c>
      <c r="I31" s="53"/>
      <c r="J31" s="45">
        <f>+(G31-($J$17/10000))+0</f>
        <v>0.80520000000000003</v>
      </c>
      <c r="K31" s="45">
        <f>+(G31+($K$17/10000))-0</f>
        <v>0.82520000000000004</v>
      </c>
      <c r="L31" s="16" t="s">
        <v>36</v>
      </c>
      <c r="M31" s="16"/>
      <c r="N31" s="48"/>
      <c r="O31" s="41" t="s">
        <v>35</v>
      </c>
      <c r="P31" s="52">
        <f t="shared" si="0"/>
        <v>0.81520000000000004</v>
      </c>
      <c r="Q31" s="53">
        <f>+P31+0.04</f>
        <v>0.85520000000000007</v>
      </c>
      <c r="R31" s="53"/>
      <c r="S31" s="45">
        <f>+(P31-($S$17/10000))+0</f>
        <v>0.80020000000000002</v>
      </c>
      <c r="T31" s="45">
        <f>+(P31+($T$17/10000))-0</f>
        <v>0.83020000000000005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16.6586</v>
      </c>
      <c r="Y32" s="49">
        <f>$Y$24/X32</f>
        <v>82.239804065167547</v>
      </c>
      <c r="Z32" s="19"/>
      <c r="AA32" s="56">
        <f>$AA$24/X32</f>
        <v>82.239804065167547</v>
      </c>
      <c r="AB32" s="56">
        <f>$AB$24/X32</f>
        <v>82.239804065167547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79.923463627396217</v>
      </c>
      <c r="C33" s="16">
        <f>+C23/J33</f>
        <v>82.363409003462877</v>
      </c>
      <c r="D33" s="16"/>
      <c r="E33" s="8"/>
      <c r="F33" s="66" t="s">
        <v>38</v>
      </c>
      <c r="G33" s="52">
        <f>[1]POPULATE!G13</f>
        <v>16.7286</v>
      </c>
      <c r="H33" s="53">
        <f>+G33+0.04</f>
        <v>16.768599999999999</v>
      </c>
      <c r="I33" s="67"/>
      <c r="J33" s="45">
        <f>+(G33-($J$17/10000))-0.085</f>
        <v>16.633599999999998</v>
      </c>
      <c r="K33" s="45">
        <f>+(H33+($K$17/10000))+0.05</f>
        <v>16.828600000000002</v>
      </c>
      <c r="L33" s="41" t="s">
        <v>39</v>
      </c>
      <c r="M33" s="41"/>
      <c r="N33" s="48"/>
      <c r="O33" s="66" t="s">
        <v>38</v>
      </c>
      <c r="P33" s="52">
        <f t="shared" si="0"/>
        <v>16.7286</v>
      </c>
      <c r="Q33" s="53">
        <f>+P33+0.04</f>
        <v>16.768599999999999</v>
      </c>
      <c r="R33" s="67"/>
      <c r="S33" s="45">
        <f>+(P33-($S$17/10000))-0.085</f>
        <v>16.628599999999999</v>
      </c>
      <c r="T33" s="45">
        <f>+(Q33+($T$17/10000))+0.05</f>
        <v>16.833600000000001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1.4036</v>
      </c>
      <c r="Y34" s="49">
        <f>$Y$24/X34</f>
        <v>976.06155599886006</v>
      </c>
      <c r="Z34" s="19"/>
      <c r="AA34" s="56">
        <f>$AA$24/X34</f>
        <v>976.06155599886006</v>
      </c>
      <c r="AB34" s="56">
        <f>$AB$24/X34</f>
        <v>976.06155599886006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204.75581536962613</v>
      </c>
      <c r="C35" s="16">
        <f>+C23/J35</f>
        <v>209.19863181040802</v>
      </c>
      <c r="D35" s="16"/>
      <c r="E35" s="8"/>
      <c r="F35" s="66" t="s">
        <v>42</v>
      </c>
      <c r="G35" s="52">
        <f>[1]POPULATE!G14</f>
        <v>6.5587999999999997</v>
      </c>
      <c r="H35" s="53">
        <f>+G35+0.04</f>
        <v>6.5987999999999998</v>
      </c>
      <c r="I35" s="67"/>
      <c r="J35" s="45">
        <f>+(G35-($J$17/10000))-0</f>
        <v>6.5488</v>
      </c>
      <c r="K35" s="45">
        <f>+(G35+($K$17/10000))-0</f>
        <v>6.5687999999999995</v>
      </c>
      <c r="L35" s="16" t="s">
        <v>43</v>
      </c>
      <c r="M35" s="16"/>
      <c r="N35" s="48"/>
      <c r="O35" s="66" t="s">
        <v>42</v>
      </c>
      <c r="P35" s="52">
        <f t="shared" si="0"/>
        <v>6.5587999999999997</v>
      </c>
      <c r="Q35" s="53">
        <f>+P35+0.04</f>
        <v>6.5987999999999998</v>
      </c>
      <c r="R35" s="67"/>
      <c r="S35" s="45">
        <f>+(P35-($S$17/10000))-0</f>
        <v>6.5438000000000001</v>
      </c>
      <c r="T35" s="45">
        <f>+(P35+($T$17/10000))-0</f>
        <v>6.5737999999999994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947.44998591152444</v>
      </c>
      <c r="C37" s="16">
        <f>+C23/J37</f>
        <v>978.85110031437557</v>
      </c>
      <c r="D37" s="16"/>
      <c r="E37" s="8"/>
      <c r="F37" s="66" t="s">
        <v>44</v>
      </c>
      <c r="G37" s="52">
        <f>[1]POPULATE!G15</f>
        <v>1.4096</v>
      </c>
      <c r="H37" s="53">
        <f>+G37+0.04</f>
        <v>1.4496</v>
      </c>
      <c r="I37" s="69"/>
      <c r="J37" s="45">
        <f>+(G37-($J$17/10000))-0</f>
        <v>1.3996</v>
      </c>
      <c r="K37" s="45">
        <f>+(G37+($K$17/10000))-0</f>
        <v>1.4196</v>
      </c>
      <c r="L37" s="16" t="s">
        <v>45</v>
      </c>
      <c r="M37" s="16"/>
      <c r="N37" s="48"/>
      <c r="O37" s="66" t="s">
        <v>44</v>
      </c>
      <c r="P37" s="52">
        <f t="shared" si="0"/>
        <v>1.4096</v>
      </c>
      <c r="Q37" s="53">
        <f>+P37+0.04</f>
        <v>1.4496</v>
      </c>
      <c r="R37" s="69"/>
      <c r="S37" s="45">
        <f>+(P37-($S$17/10000))-0</f>
        <v>1.3946000000000001</v>
      </c>
      <c r="T37" s="45">
        <f>+(P37+($T$17/10000))-0</f>
        <v>1.4245999999999999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928.18449999999996</v>
      </c>
      <c r="C39" s="8">
        <f>+C23*K39</f>
        <v>972.83699999999999</v>
      </c>
      <c r="D39" s="8"/>
      <c r="E39" s="8"/>
      <c r="F39" s="66" t="s">
        <v>47</v>
      </c>
      <c r="G39" s="52">
        <f>[1]POPULATE!G16</f>
        <v>0.70009999999999994</v>
      </c>
      <c r="H39" s="53">
        <f>+G39+0.04</f>
        <v>0.74009999999999998</v>
      </c>
      <c r="I39" s="67"/>
      <c r="J39" s="45">
        <f>+(G39-($J$17/10000))+0</f>
        <v>0.69009999999999994</v>
      </c>
      <c r="K39" s="45">
        <f>+(G39+($K$17/10000))-0</f>
        <v>0.71009999999999995</v>
      </c>
      <c r="L39" s="8" t="s">
        <v>48</v>
      </c>
      <c r="M39" s="8"/>
      <c r="N39" s="48"/>
      <c r="O39" s="66" t="s">
        <v>47</v>
      </c>
      <c r="P39" s="52">
        <f t="shared" si="0"/>
        <v>0.70009999999999994</v>
      </c>
      <c r="Q39" s="53">
        <f>+P39+0.04</f>
        <v>0.74009999999999998</v>
      </c>
      <c r="R39" s="67"/>
      <c r="S39" s="45">
        <f>+(P39-($S$17/10000))+0</f>
        <v>0.68509999999999993</v>
      </c>
      <c r="T39" s="45">
        <f>+(P39+($T$17/10000))-0</f>
        <v>0.71509999999999996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198.44197232140223</v>
      </c>
      <c r="C41" s="8">
        <f>+C23/J41</f>
        <v>202.72869868892241</v>
      </c>
      <c r="D41" s="8"/>
      <c r="E41" s="8"/>
      <c r="F41" s="66" t="s">
        <v>50</v>
      </c>
      <c r="G41" s="52">
        <f>[1]POPULATE!G17</f>
        <v>6.7678000000000003</v>
      </c>
      <c r="H41" s="53">
        <f>+G41+0.04</f>
        <v>6.8078000000000003</v>
      </c>
      <c r="I41" s="67"/>
      <c r="J41" s="23">
        <f>+(G41-($J$17/10000))+0</f>
        <v>6.7578000000000005</v>
      </c>
      <c r="K41" s="23">
        <f>+(G41+($K$17/10000))-0</f>
        <v>6.7778</v>
      </c>
      <c r="L41" s="8" t="s">
        <v>51</v>
      </c>
      <c r="M41" s="8"/>
      <c r="N41" s="48"/>
      <c r="O41" s="66" t="s">
        <v>50</v>
      </c>
      <c r="P41" s="52">
        <f t="shared" si="0"/>
        <v>6.7678000000000003</v>
      </c>
      <c r="Q41" s="53">
        <f>+P41+0.04</f>
        <v>6.8078000000000003</v>
      </c>
      <c r="R41" s="67"/>
      <c r="S41" s="23">
        <f>+(P41-($S$17/10000))+0</f>
        <v>6.7528000000000006</v>
      </c>
      <c r="T41" s="23">
        <f>+(P41+($T$17/10000))-0</f>
        <v>6.7827999999999999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198.45368430371528</v>
      </c>
      <c r="C43" s="8">
        <f>+C23/J43</f>
        <v>202.74069908544706</v>
      </c>
      <c r="D43" s="35"/>
      <c r="E43" s="8"/>
      <c r="F43" s="8" t="s">
        <v>53</v>
      </c>
      <c r="G43" s="52">
        <f>[1]POPULATE!G18</f>
        <v>6.7674000000000003</v>
      </c>
      <c r="H43" s="53">
        <f>+G43+0.04</f>
        <v>6.8074000000000003</v>
      </c>
      <c r="I43" s="16"/>
      <c r="J43" s="23">
        <f>+(G43-($J$17/10000))+0</f>
        <v>6.7574000000000005</v>
      </c>
      <c r="K43" s="23">
        <f>+(G43+($K$17/10000))-0</f>
        <v>6.7774000000000001</v>
      </c>
      <c r="L43" s="76"/>
      <c r="M43" s="76"/>
      <c r="N43" s="48"/>
      <c r="O43" s="8" t="s">
        <v>53</v>
      </c>
      <c r="P43" s="52">
        <f t="shared" si="0"/>
        <v>6.7674000000000003</v>
      </c>
      <c r="Q43" s="53">
        <f>+P43+0.04</f>
        <v>6.8074000000000003</v>
      </c>
      <c r="R43" s="16"/>
      <c r="S43" s="23">
        <f>+(P43-($S$17/10000))+0</f>
        <v>6.7524000000000006</v>
      </c>
      <c r="T43" s="23">
        <f>+(P43+($T$17/10000))-0</f>
        <v>6.7824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1379.62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1575.66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1850.62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203.56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84.53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8.52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1363.17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8" priority="3" operator="notBetween">
      <formula>$K$56*0.98</formula>
      <formula>$K$56*1.02</formula>
    </cfRule>
  </conditionalFormatting>
  <conditionalFormatting sqref="C23">
    <cfRule type="cellIs" dxfId="37" priority="4" operator="notBetween">
      <formula>$K$56*0.98</formula>
      <formula>$K$56*1.02</formula>
    </cfRule>
  </conditionalFormatting>
  <conditionalFormatting sqref="C1:D1"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6" priority="24" operator="lessThan">
      <formula>0.6</formula>
    </cfRule>
    <cfRule type="cellIs" dxfId="35" priority="25" operator="greaterThan">
      <formula>0.7</formula>
    </cfRule>
  </conditionalFormatting>
  <conditionalFormatting sqref="G41">
    <cfRule type="cellIs" dxfId="34" priority="22" operator="lessThan">
      <formula>6.5</formula>
    </cfRule>
    <cfRule type="cellIs" dxfId="33" priority="23" operator="greaterThan">
      <formula>7.5</formula>
    </cfRule>
  </conditionalFormatting>
  <conditionalFormatting sqref="G43">
    <cfRule type="cellIs" dxfId="31" priority="1" operator="lessThan">
      <formula>6.5</formula>
    </cfRule>
    <cfRule type="cellIs" dxfId="32" priority="2" operator="greaterThan">
      <formula>7.5</formula>
    </cfRule>
  </conditionalFormatting>
  <conditionalFormatting sqref="J25">
    <cfRule type="cellIs" dxfId="30" priority="38" operator="lessThan">
      <formula>1</formula>
    </cfRule>
    <cfRule type="cellIs" dxfId="29" priority="39" operator="greaterThan">
      <formula>1.2</formula>
    </cfRule>
  </conditionalFormatting>
  <conditionalFormatting sqref="J27">
    <cfRule type="cellIs" dxfId="28" priority="37" operator="lessThan">
      <formula>140</formula>
    </cfRule>
  </conditionalFormatting>
  <conditionalFormatting sqref="J29">
    <cfRule type="cellIs" dxfId="27" priority="35" operator="lessThan">
      <formula>1.05</formula>
    </cfRule>
    <cfRule type="cellIs" dxfId="26" priority="36" operator="greaterThan">
      <formula>1.4</formula>
    </cfRule>
  </conditionalFormatting>
  <conditionalFormatting sqref="J31">
    <cfRule type="cellIs" dxfId="25" priority="33" operator="lessThan">
      <formula>0.7</formula>
    </cfRule>
    <cfRule type="cellIs" dxfId="24" priority="34" operator="greaterThan">
      <formula>1</formula>
    </cfRule>
  </conditionalFormatting>
  <conditionalFormatting sqref="J33">
    <cfRule type="cellIs" dxfId="23" priority="31" operator="lessThan">
      <formula>15</formula>
    </cfRule>
    <cfRule type="cellIs" dxfId="22" priority="32" operator="greaterThan">
      <formula>19</formula>
    </cfRule>
  </conditionalFormatting>
  <conditionalFormatting sqref="J35">
    <cfRule type="cellIs" dxfId="21" priority="29" operator="lessThan">
      <formula>6</formula>
    </cfRule>
    <cfRule type="cellIs" dxfId="20" priority="30" operator="greaterThan">
      <formula>7.5</formula>
    </cfRule>
  </conditionalFormatting>
  <conditionalFormatting sqref="J37">
    <cfRule type="cellIs" dxfId="19" priority="27" operator="lessThan">
      <formula>1.1</formula>
    </cfRule>
    <cfRule type="cellIs" dxfId="18" priority="28" operator="greaterThan">
      <formula>1.5</formula>
    </cfRule>
  </conditionalFormatting>
  <conditionalFormatting sqref="J39">
    <cfRule type="cellIs" dxfId="17" priority="26" operator="greaterThan">
      <formula>0.72</formula>
    </cfRule>
  </conditionalFormatting>
  <conditionalFormatting sqref="P44">
    <cfRule type="cellIs" dxfId="16" priority="5" operator="lessThan">
      <formula>0.82</formula>
    </cfRule>
    <cfRule type="cellIs" dxfId="15" priority="6" operator="greaterThan">
      <formula>0.88</formula>
    </cfRule>
  </conditionalFormatting>
  <conditionalFormatting sqref="S25">
    <cfRule type="cellIs" dxfId="14" priority="20" operator="lessThan">
      <formula>0.9</formula>
    </cfRule>
    <cfRule type="cellIs" dxfId="13" priority="21" operator="greaterThan">
      <formula>1.2</formula>
    </cfRule>
  </conditionalFormatting>
  <conditionalFormatting sqref="S27">
    <cfRule type="cellIs" dxfId="12" priority="18" operator="lessThan">
      <formula>145</formula>
    </cfRule>
    <cfRule type="cellIs" dxfId="11" priority="19" operator="greaterThan">
      <formula>165</formula>
    </cfRule>
  </conditionalFormatting>
  <conditionalFormatting sqref="S29">
    <cfRule type="cellIs" dxfId="10" priority="16" operator="lessThan">
      <formula>1.05</formula>
    </cfRule>
    <cfRule type="cellIs" dxfId="9" priority="17" operator="greaterThan">
      <formula>1.4</formula>
    </cfRule>
  </conditionalFormatting>
  <conditionalFormatting sqref="S31">
    <cfRule type="cellIs" dxfId="8" priority="14" operator="lessThan">
      <formula>0.71</formula>
    </cfRule>
    <cfRule type="cellIs" dxfId="7" priority="15" operator="greaterThan">
      <formula>0.9</formula>
    </cfRule>
  </conditionalFormatting>
  <conditionalFormatting sqref="S33">
    <cfRule type="cellIs" dxfId="6" priority="12" operator="lessThan">
      <formula>15</formula>
    </cfRule>
    <cfRule type="cellIs" dxfId="5" priority="13" operator="greaterThan">
      <formula>19</formula>
    </cfRule>
  </conditionalFormatting>
  <conditionalFormatting sqref="S35">
    <cfRule type="cellIs" dxfId="4" priority="10" operator="lessThan">
      <formula>6</formula>
    </cfRule>
    <cfRule type="cellIs" dxfId="3" priority="11" operator="greaterThan">
      <formula>7.5</formula>
    </cfRule>
  </conditionalFormatting>
  <conditionalFormatting sqref="S37">
    <cfRule type="cellIs" dxfId="2" priority="8" operator="lessThan">
      <formula>1.1</formula>
    </cfRule>
    <cfRule type="cellIs" dxfId="1" priority="9" operator="greaterThan">
      <formula>1.5</formula>
    </cfRule>
  </conditionalFormatting>
  <conditionalFormatting sqref="S39">
    <cfRule type="cellIs" dxfId="0" priority="7" operator="greaterThan">
      <formula>0.69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C8273-D8D2-4890-9E47-D21C44F83411}">
  <dimension ref="A1:T160"/>
  <sheetViews>
    <sheetView workbookViewId="0">
      <selection activeCell="H14" sqref="H14"/>
    </sheetView>
  </sheetViews>
  <sheetFormatPr defaultColWidth="9" defaultRowHeight="12.5" x14ac:dyDescent="0.25"/>
  <cols>
    <col min="1" max="1" width="9" style="114"/>
    <col min="2" max="2" width="16.26953125" style="114" customWidth="1"/>
    <col min="3" max="3" width="11.7265625" style="114" hidden="1" customWidth="1"/>
    <col min="4" max="4" width="13" style="114" hidden="1" customWidth="1"/>
    <col min="5" max="5" width="15.81640625" style="114" customWidth="1"/>
    <col min="6" max="10" width="9" style="114"/>
    <col min="11" max="11" width="9.453125" style="114" bestFit="1" customWidth="1"/>
    <col min="12" max="16384" width="9" style="114"/>
  </cols>
  <sheetData>
    <row r="1" spans="1:20" ht="26" x14ac:dyDescent="0.3">
      <c r="A1" s="108" t="s">
        <v>57</v>
      </c>
      <c r="B1" s="108" t="s">
        <v>58</v>
      </c>
      <c r="C1" s="109" t="s">
        <v>59</v>
      </c>
      <c r="D1" s="110" t="s">
        <v>60</v>
      </c>
      <c r="E1" s="111" t="s">
        <v>61</v>
      </c>
      <c r="F1" s="112"/>
      <c r="G1" s="112"/>
      <c r="H1" s="112"/>
      <c r="I1" s="112"/>
      <c r="J1" s="108" t="s">
        <v>62</v>
      </c>
      <c r="K1" s="113">
        <f>[1]POPULATE!H7</f>
        <v>1370</v>
      </c>
      <c r="L1" s="112"/>
      <c r="M1" s="112"/>
      <c r="N1" s="112"/>
      <c r="O1" s="112"/>
      <c r="P1" s="112"/>
      <c r="Q1" s="112"/>
      <c r="R1" s="112"/>
      <c r="S1" s="112"/>
      <c r="T1" s="112"/>
    </row>
    <row r="2" spans="1:20" ht="13" x14ac:dyDescent="0.3">
      <c r="A2" s="108">
        <v>414</v>
      </c>
      <c r="B2" s="108" t="s">
        <v>63</v>
      </c>
      <c r="C2" s="115">
        <f>VLOOKUP(B2,[2]Sheet1!$D:$F,3,0)</f>
        <v>0.30780000000000002</v>
      </c>
      <c r="D2" s="116">
        <f>C2*0.015</f>
        <v>4.6170000000000004E-3</v>
      </c>
      <c r="E2" s="117">
        <v>0.30318300000000004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1:20" ht="13" x14ac:dyDescent="0.3">
      <c r="A3" s="108">
        <v>48</v>
      </c>
      <c r="B3" s="108" t="s">
        <v>64</v>
      </c>
      <c r="C3" s="115">
        <f>VLOOKUP(B3,[2]Sheet1!$D:$F,3,0)</f>
        <v>0.37703999999999999</v>
      </c>
      <c r="D3" s="116">
        <f>C3*0.015</f>
        <v>5.6555999999999993E-3</v>
      </c>
      <c r="E3" s="117">
        <v>0.3713844</v>
      </c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1:20" ht="13" x14ac:dyDescent="0.3">
      <c r="A4" s="108">
        <v>512</v>
      </c>
      <c r="B4" s="108" t="s">
        <v>65</v>
      </c>
      <c r="C4" s="115">
        <f>VLOOKUP(B4,[2]Sheet1!$D:$F,3,0)</f>
        <v>0.38512999999999997</v>
      </c>
      <c r="D4" s="116">
        <f>C4*0.015</f>
        <v>5.7769499999999994E-3</v>
      </c>
      <c r="E4" s="117">
        <v>0.37935304999999997</v>
      </c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1:20" ht="13" x14ac:dyDescent="0.3">
      <c r="A5" s="108">
        <v>400</v>
      </c>
      <c r="B5" s="108" t="s">
        <v>66</v>
      </c>
      <c r="C5" s="115">
        <f>VLOOKUP(B5,[2]Sheet1!$D:$F,3,0)</f>
        <v>0.71</v>
      </c>
      <c r="D5" s="116">
        <f>C5*0.015</f>
        <v>1.065E-2</v>
      </c>
      <c r="E5" s="117">
        <v>0.69934999999999992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1:20" ht="13" x14ac:dyDescent="0.3">
      <c r="A6" s="108">
        <v>826</v>
      </c>
      <c r="B6" s="108" t="s">
        <v>67</v>
      </c>
      <c r="C6" s="115">
        <f>VLOOKUP(B6,[2]Sheet1!$D:$F,3,0)</f>
        <v>0.75193600000000005</v>
      </c>
      <c r="D6" s="116">
        <f>C6*0.01</f>
        <v>7.519360000000001E-3</v>
      </c>
      <c r="E6" s="117">
        <v>0.74441664000000007</v>
      </c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</row>
    <row r="7" spans="1:20" ht="13" x14ac:dyDescent="0.3">
      <c r="A7" s="108">
        <v>654</v>
      </c>
      <c r="B7" s="108" t="s">
        <v>68</v>
      </c>
      <c r="C7" s="115">
        <f>VLOOKUP(B7,[2]Sheet1!$D:$F,3,0)</f>
        <v>0.75193600000000005</v>
      </c>
      <c r="D7" s="116">
        <f>C7*0.015</f>
        <v>1.1279040000000001E-2</v>
      </c>
      <c r="E7" s="117">
        <v>0.74065696000000003</v>
      </c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</row>
    <row r="8" spans="1:20" ht="13" x14ac:dyDescent="0.3">
      <c r="A8" s="108">
        <v>292</v>
      </c>
      <c r="B8" s="108" t="s">
        <v>69</v>
      </c>
      <c r="C8" s="115">
        <f>VLOOKUP(B8,[2]Sheet1!$D:$F,3,0)</f>
        <v>0.75193600000000005</v>
      </c>
      <c r="D8" s="116">
        <f>C8*0.015</f>
        <v>1.1279040000000001E-2</v>
      </c>
      <c r="E8" s="117">
        <v>0.74065696000000003</v>
      </c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</row>
    <row r="9" spans="1:20" ht="13" x14ac:dyDescent="0.3">
      <c r="A9" s="108">
        <v>238</v>
      </c>
      <c r="B9" s="108" t="s">
        <v>70</v>
      </c>
      <c r="C9" s="115">
        <f>VLOOKUP(B9,[2]Sheet1!$D:$F,3,0)</f>
        <v>0.75193600000000005</v>
      </c>
      <c r="D9" s="116">
        <f>C9*0.015</f>
        <v>1.1279040000000001E-2</v>
      </c>
      <c r="E9" s="117">
        <v>0.74065696000000003</v>
      </c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</row>
    <row r="10" spans="1:20" ht="13" x14ac:dyDescent="0.3">
      <c r="A10" s="108">
        <v>756</v>
      </c>
      <c r="B10" s="108" t="s">
        <v>71</v>
      </c>
      <c r="C10" s="115">
        <f>VLOOKUP(B10,[2]Sheet1!$D:$F,3,0)</f>
        <v>0.81869999999999998</v>
      </c>
      <c r="D10" s="116">
        <f>C10*0.01</f>
        <v>8.1869999999999998E-3</v>
      </c>
      <c r="E10" s="117">
        <v>0.81051300000000004</v>
      </c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</row>
    <row r="11" spans="1:20" ht="13" x14ac:dyDescent="0.3">
      <c r="A11" s="108">
        <v>136</v>
      </c>
      <c r="B11" s="108" t="s">
        <v>72</v>
      </c>
      <c r="C11" s="115">
        <f>VLOOKUP(B11,[2]Sheet1!$D:$F,3,0)</f>
        <v>0.83333299999999999</v>
      </c>
      <c r="D11" s="116">
        <f>C11*0.015</f>
        <v>1.2499995E-2</v>
      </c>
      <c r="E11" s="117">
        <v>0.820833005</v>
      </c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</row>
    <row r="12" spans="1:20" ht="13" x14ac:dyDescent="0.3">
      <c r="A12" s="108">
        <v>978</v>
      </c>
      <c r="B12" s="108" t="s">
        <v>73</v>
      </c>
      <c r="C12" s="115">
        <f>VLOOKUP(B12,[2]Sheet1!$D:$F,3,0)</f>
        <v>0.87997099999999995</v>
      </c>
      <c r="D12" s="116">
        <f>C12*0.01</f>
        <v>8.7997100000000005E-3</v>
      </c>
      <c r="E12" s="117">
        <v>0.87117128999999993</v>
      </c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</row>
    <row r="13" spans="1:20" ht="13" x14ac:dyDescent="0.3">
      <c r="A13" s="108">
        <v>590</v>
      </c>
      <c r="B13" s="108" t="s">
        <v>74</v>
      </c>
      <c r="C13" s="115">
        <f>VLOOKUP(B13,[2]Sheet1!$D:$F,3,0)</f>
        <v>1</v>
      </c>
      <c r="D13" s="116">
        <f t="shared" ref="D13:D59" si="0">C13*0.015</f>
        <v>1.4999999999999999E-2</v>
      </c>
      <c r="E13" s="117">
        <v>1.0149999999999999</v>
      </c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</row>
    <row r="14" spans="1:20" ht="13" x14ac:dyDescent="0.3">
      <c r="A14" s="108">
        <v>44</v>
      </c>
      <c r="B14" s="108" t="s">
        <v>75</v>
      </c>
      <c r="C14" s="115">
        <f>VLOOKUP(B14,[2]Sheet1!$D:$F,3,0)</f>
        <v>1</v>
      </c>
      <c r="D14" s="116">
        <f t="shared" si="0"/>
        <v>1.4999999999999999E-2</v>
      </c>
      <c r="E14" s="117">
        <v>1.0149999999999999</v>
      </c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</row>
    <row r="15" spans="1:20" ht="13" x14ac:dyDescent="0.3">
      <c r="A15" s="108">
        <v>60</v>
      </c>
      <c r="B15" s="108" t="s">
        <v>76</v>
      </c>
      <c r="C15" s="115">
        <f>VLOOKUP(B15,[2]Sheet1!$D:$F,3,0)</f>
        <v>1</v>
      </c>
      <c r="D15" s="116">
        <f t="shared" si="0"/>
        <v>1.4999999999999999E-2</v>
      </c>
      <c r="E15" s="117">
        <v>1.0149999999999999</v>
      </c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</row>
    <row r="16" spans="1:20" ht="13" x14ac:dyDescent="0.3">
      <c r="A16" s="108">
        <v>702</v>
      </c>
      <c r="B16" s="108" t="s">
        <v>77</v>
      </c>
      <c r="C16" s="115">
        <f>VLOOKUP(B16,[2]Sheet1!$D:$F,3,0)</f>
        <v>1.2937000000000001</v>
      </c>
      <c r="D16" s="116">
        <f t="shared" si="0"/>
        <v>1.9405499999999999E-2</v>
      </c>
      <c r="E16" s="117">
        <v>1.3131055</v>
      </c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</row>
    <row r="17" spans="1:20" ht="13" x14ac:dyDescent="0.3">
      <c r="A17" s="108">
        <v>96</v>
      </c>
      <c r="B17" s="108" t="s">
        <v>78</v>
      </c>
      <c r="C17" s="115">
        <f>VLOOKUP(B17,[2]Sheet1!$D:$F,3,0)</f>
        <v>1.2937000000000001</v>
      </c>
      <c r="D17" s="116">
        <f t="shared" si="0"/>
        <v>1.9405499999999999E-2</v>
      </c>
      <c r="E17" s="117">
        <v>1.3131055</v>
      </c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</row>
    <row r="18" spans="1:20" ht="13" x14ac:dyDescent="0.3">
      <c r="A18" s="108">
        <v>124</v>
      </c>
      <c r="B18" s="108" t="s">
        <v>79</v>
      </c>
      <c r="C18" s="115">
        <f>VLOOKUP(B18,[2]Sheet1!$D:$F,3,0)</f>
        <v>1.4117</v>
      </c>
      <c r="D18" s="116">
        <f t="shared" si="0"/>
        <v>2.11755E-2</v>
      </c>
      <c r="E18" s="117">
        <v>1.4328755</v>
      </c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</row>
    <row r="19" spans="1:20" ht="13" x14ac:dyDescent="0.3">
      <c r="A19" s="108">
        <v>36</v>
      </c>
      <c r="B19" s="108" t="s">
        <v>80</v>
      </c>
      <c r="C19" s="115">
        <f>VLOOKUP(B19,[2]Sheet1!$D:$F,3,0)</f>
        <v>1.4367810000000001</v>
      </c>
      <c r="D19" s="116">
        <f t="shared" si="0"/>
        <v>2.1551714999999999E-2</v>
      </c>
      <c r="E19" s="117">
        <v>1.4583327150000001</v>
      </c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</row>
    <row r="20" spans="1:20" ht="13" x14ac:dyDescent="0.3">
      <c r="A20" s="108">
        <v>944</v>
      </c>
      <c r="B20" s="108" t="s">
        <v>81</v>
      </c>
      <c r="C20" s="115">
        <f>VLOOKUP(B20,[2]Sheet1!$D:$F,3,0)</f>
        <v>1.7</v>
      </c>
      <c r="D20" s="116">
        <f t="shared" si="0"/>
        <v>2.5499999999999998E-2</v>
      </c>
      <c r="E20" s="117">
        <v>1.7255</v>
      </c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</row>
    <row r="21" spans="1:20" ht="13" x14ac:dyDescent="0.3">
      <c r="A21" s="108">
        <v>977</v>
      </c>
      <c r="B21" s="108" t="s">
        <v>82</v>
      </c>
      <c r="C21" s="115">
        <f>VLOOKUP(B21,[2]Sheet1!$D:$F,3,0)</f>
        <v>1.721074</v>
      </c>
      <c r="D21" s="116">
        <f t="shared" si="0"/>
        <v>2.581611E-2</v>
      </c>
      <c r="E21" s="117">
        <v>1.7468901100000001</v>
      </c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</row>
    <row r="22" spans="1:20" ht="13" x14ac:dyDescent="0.3">
      <c r="A22" s="108">
        <v>554</v>
      </c>
      <c r="B22" s="108" t="s">
        <v>83</v>
      </c>
      <c r="C22" s="115">
        <f>VLOOKUP(B22,[2]Sheet1!$D:$F,3,0)</f>
        <v>1.7352069999999999</v>
      </c>
      <c r="D22" s="116">
        <f t="shared" si="0"/>
        <v>2.6028104999999999E-2</v>
      </c>
      <c r="E22" s="117">
        <v>1.7612351049999999</v>
      </c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</row>
    <row r="23" spans="1:20" ht="13" x14ac:dyDescent="0.3">
      <c r="A23" s="108">
        <v>533</v>
      </c>
      <c r="B23" s="108" t="s">
        <v>84</v>
      </c>
      <c r="C23" s="115">
        <f>VLOOKUP(B23,[2]Sheet1!$D:$F,3,0)</f>
        <v>1.79</v>
      </c>
      <c r="D23" s="116">
        <f t="shared" si="0"/>
        <v>2.6849999999999999E-2</v>
      </c>
      <c r="E23" s="117">
        <v>1.8168500000000001</v>
      </c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</row>
    <row r="24" spans="1:20" ht="13" x14ac:dyDescent="0.3">
      <c r="A24" s="108">
        <v>532</v>
      </c>
      <c r="B24" s="108" t="s">
        <v>85</v>
      </c>
      <c r="C24" s="115">
        <f>VLOOKUP(B24,[2]Sheet1!$D:$F,3,0)</f>
        <v>1.79</v>
      </c>
      <c r="D24" s="116">
        <f t="shared" si="0"/>
        <v>2.6849999999999999E-2</v>
      </c>
      <c r="E24" s="117">
        <v>1.8168500000000001</v>
      </c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</row>
    <row r="25" spans="1:20" ht="13" x14ac:dyDescent="0.3">
      <c r="A25" s="108">
        <v>52</v>
      </c>
      <c r="B25" s="108" t="s">
        <v>86</v>
      </c>
      <c r="C25" s="115">
        <f>VLOOKUP(B25,[2]Sheet1!$D:$F,3,0)</f>
        <v>1.99</v>
      </c>
      <c r="D25" s="116">
        <f t="shared" si="0"/>
        <v>2.9849999999999998E-2</v>
      </c>
      <c r="E25" s="117">
        <v>2.0198499999999999</v>
      </c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</row>
    <row r="26" spans="1:20" ht="13" x14ac:dyDescent="0.3">
      <c r="A26" s="108">
        <v>84</v>
      </c>
      <c r="B26" s="108" t="s">
        <v>87</v>
      </c>
      <c r="C26" s="115">
        <f>VLOOKUP(B26,[2]Sheet1!$D:$F,3,0)</f>
        <v>2</v>
      </c>
      <c r="D26" s="116">
        <f t="shared" si="0"/>
        <v>0.03</v>
      </c>
      <c r="E26" s="117">
        <v>2.0299999999999998</v>
      </c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</row>
    <row r="27" spans="1:20" ht="13" x14ac:dyDescent="0.3">
      <c r="A27" s="108">
        <v>242</v>
      </c>
      <c r="B27" s="108" t="s">
        <v>88</v>
      </c>
      <c r="C27" s="115">
        <f>VLOOKUP(B27,[2]Sheet1!$D:$F,3,0)</f>
        <v>2.2365425000000001</v>
      </c>
      <c r="D27" s="116">
        <f t="shared" si="0"/>
        <v>3.3548137499999998E-2</v>
      </c>
      <c r="E27" s="117">
        <v>2.2700906375000001</v>
      </c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</row>
    <row r="28" spans="1:20" ht="13" x14ac:dyDescent="0.3">
      <c r="A28" s="108">
        <v>776</v>
      </c>
      <c r="B28" s="108" t="s">
        <v>89</v>
      </c>
      <c r="C28" s="115">
        <f>VLOOKUP(B28,[2]Sheet1!$D:$F,3,0)</f>
        <v>2.3301191000000001</v>
      </c>
      <c r="D28" s="116">
        <f t="shared" si="0"/>
        <v>3.4951786499999998E-2</v>
      </c>
      <c r="E28" s="117">
        <v>2.3650708865000003</v>
      </c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</row>
    <row r="29" spans="1:20" ht="13" x14ac:dyDescent="0.3">
      <c r="A29" s="108">
        <v>981</v>
      </c>
      <c r="B29" s="108" t="s">
        <v>90</v>
      </c>
      <c r="C29" s="115">
        <f>VLOOKUP(B29,[2]Sheet1!$D:$F,3,0)</f>
        <v>2.5910000000000002</v>
      </c>
      <c r="D29" s="116">
        <f t="shared" si="0"/>
        <v>3.8865000000000004E-2</v>
      </c>
      <c r="E29" s="117">
        <v>2.6298650000000001</v>
      </c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</row>
    <row r="30" spans="1:20" ht="13" x14ac:dyDescent="0.3">
      <c r="A30" s="108">
        <v>882</v>
      </c>
      <c r="B30" s="108" t="s">
        <v>91</v>
      </c>
      <c r="C30" s="115">
        <f>VLOOKUP(B30,[2]Sheet1!$D:$F,3,0)</f>
        <v>2.6960191999999998</v>
      </c>
      <c r="D30" s="116">
        <f t="shared" si="0"/>
        <v>4.0440287999999998E-2</v>
      </c>
      <c r="E30" s="117">
        <v>2.7364594879999999</v>
      </c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</row>
    <row r="31" spans="1:20" ht="13" x14ac:dyDescent="0.3">
      <c r="A31" s="108">
        <v>951</v>
      </c>
      <c r="B31" s="108" t="s">
        <v>92</v>
      </c>
      <c r="C31" s="115">
        <f>VLOOKUP(B31,[2]Sheet1!$D:$F,3,0)</f>
        <v>2.6882000000000001</v>
      </c>
      <c r="D31" s="116">
        <f t="shared" si="0"/>
        <v>4.0322999999999998E-2</v>
      </c>
      <c r="E31" s="117">
        <v>2.728523</v>
      </c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</row>
    <row r="32" spans="1:20" ht="13" x14ac:dyDescent="0.3">
      <c r="A32" s="108">
        <v>933</v>
      </c>
      <c r="B32" s="108" t="s">
        <v>93</v>
      </c>
      <c r="C32" s="115">
        <f>VLOOKUP(B32,[2]Sheet1!$D:$F,3,0)</f>
        <v>2.8805000000000001</v>
      </c>
      <c r="D32" s="116">
        <f t="shared" si="0"/>
        <v>4.3207499999999996E-2</v>
      </c>
      <c r="E32" s="117">
        <v>2.9237074999999999</v>
      </c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</row>
    <row r="33" spans="1:20" ht="13" x14ac:dyDescent="0.3">
      <c r="A33" s="108">
        <v>788</v>
      </c>
      <c r="B33" s="108" t="s">
        <v>94</v>
      </c>
      <c r="C33" s="115">
        <f>VLOOKUP(B33,[2]Sheet1!$D:$F,3,0)</f>
        <v>2.9649999999999999</v>
      </c>
      <c r="D33" s="116">
        <f t="shared" si="0"/>
        <v>4.4474999999999994E-2</v>
      </c>
      <c r="E33" s="117">
        <v>3.0094749999999997</v>
      </c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</row>
    <row r="34" spans="1:20" ht="13" x14ac:dyDescent="0.3">
      <c r="A34" s="108">
        <v>376</v>
      </c>
      <c r="B34" s="108" t="s">
        <v>95</v>
      </c>
      <c r="C34" s="115">
        <f>VLOOKUP(B34,[2]Sheet1!$D:$F,3,0)</f>
        <v>3.0807000000000002</v>
      </c>
      <c r="D34" s="116">
        <f t="shared" si="0"/>
        <v>4.6210500000000002E-2</v>
      </c>
      <c r="E34" s="117">
        <v>3.1269105000000001</v>
      </c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</row>
    <row r="35" spans="1:20" ht="13" x14ac:dyDescent="0.3">
      <c r="A35" s="108">
        <v>604</v>
      </c>
      <c r="B35" s="108" t="s">
        <v>96</v>
      </c>
      <c r="C35" s="115">
        <f>VLOOKUP(B35,[2]Sheet1!$D:$F,3,0)</f>
        <v>3.4140000000000001</v>
      </c>
      <c r="D35" s="116">
        <f t="shared" si="0"/>
        <v>5.1209999999999999E-2</v>
      </c>
      <c r="E35" s="117">
        <v>3.4652100000000003</v>
      </c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</row>
    <row r="36" spans="1:20" ht="13" x14ac:dyDescent="0.3">
      <c r="A36" s="108">
        <v>934</v>
      </c>
      <c r="B36" s="108" t="s">
        <v>97</v>
      </c>
      <c r="C36" s="115">
        <f>VLOOKUP(B36,[2]Sheet1!$D:$F,3,0)</f>
        <v>3.5049999999999999</v>
      </c>
      <c r="D36" s="116">
        <f t="shared" si="0"/>
        <v>5.2574999999999997E-2</v>
      </c>
      <c r="E36" s="117">
        <v>3.5575749999999999</v>
      </c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</row>
    <row r="37" spans="1:20" ht="13" x14ac:dyDescent="0.3">
      <c r="A37" s="108">
        <v>634</v>
      </c>
      <c r="B37" s="108" t="s">
        <v>98</v>
      </c>
      <c r="C37" s="115">
        <f>VLOOKUP(B37,[2]Sheet1!$D:$F,3,0)</f>
        <v>3.64</v>
      </c>
      <c r="D37" s="116">
        <f t="shared" si="0"/>
        <v>5.4600000000000003E-2</v>
      </c>
      <c r="E37" s="117">
        <v>3.6946000000000003</v>
      </c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</row>
    <row r="38" spans="1:20" ht="13" x14ac:dyDescent="0.3">
      <c r="A38" s="108">
        <v>784</v>
      </c>
      <c r="B38" s="108" t="s">
        <v>99</v>
      </c>
      <c r="C38" s="115">
        <f>VLOOKUP(B38,[2]Sheet1!$D:$F,3,0)</f>
        <v>3.6732999999999998</v>
      </c>
      <c r="D38" s="116">
        <f t="shared" si="0"/>
        <v>5.5099499999999996E-2</v>
      </c>
      <c r="E38" s="117">
        <v>3.7283994999999996</v>
      </c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</row>
    <row r="39" spans="1:20" ht="13" x14ac:dyDescent="0.3">
      <c r="A39" s="108">
        <v>682</v>
      </c>
      <c r="B39" s="108" t="s">
        <v>100</v>
      </c>
      <c r="C39" s="115">
        <f>VLOOKUP(B39,[2]Sheet1!$D:$F,3,0)</f>
        <v>3.7549000000000001</v>
      </c>
      <c r="D39" s="116">
        <f t="shared" si="0"/>
        <v>5.6323499999999999E-2</v>
      </c>
      <c r="E39" s="117">
        <v>3.8112235000000001</v>
      </c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</row>
    <row r="40" spans="1:20" ht="13" x14ac:dyDescent="0.3">
      <c r="A40" s="108">
        <v>985</v>
      </c>
      <c r="B40" s="108" t="s">
        <v>101</v>
      </c>
      <c r="C40" s="115">
        <f>VLOOKUP(B40,[2]Sheet1!$D:$F,3,0)</f>
        <v>3.8140000000000001</v>
      </c>
      <c r="D40" s="116">
        <f t="shared" si="0"/>
        <v>5.7209999999999997E-2</v>
      </c>
      <c r="E40" s="117">
        <v>3.87121</v>
      </c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</row>
    <row r="41" spans="1:20" ht="13" x14ac:dyDescent="0.3">
      <c r="A41" s="108">
        <v>458</v>
      </c>
      <c r="B41" s="108" t="s">
        <v>102</v>
      </c>
      <c r="C41" s="115">
        <f>VLOOKUP(B41,[2]Sheet1!$D:$F,3,0)</f>
        <v>4.0999999999999996</v>
      </c>
      <c r="D41" s="116">
        <f t="shared" si="0"/>
        <v>6.1499999999999992E-2</v>
      </c>
      <c r="E41" s="117">
        <v>4.1614999999999993</v>
      </c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</row>
    <row r="42" spans="1:20" ht="13" x14ac:dyDescent="0.3">
      <c r="A42" s="108">
        <v>598</v>
      </c>
      <c r="B42" s="108" t="s">
        <v>103</v>
      </c>
      <c r="C42" s="115">
        <f>VLOOKUP(B42,[2]Sheet1!$D:$F,3,0)</f>
        <v>4.4033464999999996</v>
      </c>
      <c r="D42" s="116">
        <f t="shared" si="0"/>
        <v>6.6050197499999991E-2</v>
      </c>
      <c r="E42" s="117">
        <v>4.4693966974999997</v>
      </c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</row>
    <row r="43" spans="1:20" ht="13" x14ac:dyDescent="0.3">
      <c r="A43" s="108">
        <v>946</v>
      </c>
      <c r="B43" s="108" t="s">
        <v>104</v>
      </c>
      <c r="C43" s="115">
        <f>VLOOKUP(B43,[2]Sheet1!$D:$F,3,0)</f>
        <v>4.6090999999999998</v>
      </c>
      <c r="D43" s="116">
        <f t="shared" si="0"/>
        <v>6.913649999999999E-2</v>
      </c>
      <c r="E43" s="117">
        <v>4.6782364999999997</v>
      </c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</row>
    <row r="44" spans="1:20" ht="13" x14ac:dyDescent="0.3">
      <c r="A44" s="108">
        <v>986</v>
      </c>
      <c r="B44" s="108" t="s">
        <v>105</v>
      </c>
      <c r="C44" s="115">
        <f>VLOOKUP(B44,[2]Sheet1!$D:$F,3,0)</f>
        <v>5.0941000000000001</v>
      </c>
      <c r="D44" s="116">
        <f t="shared" si="0"/>
        <v>7.6411499999999993E-2</v>
      </c>
      <c r="E44" s="117">
        <v>5.1705114999999999</v>
      </c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</row>
    <row r="45" spans="1:20" ht="13" x14ac:dyDescent="0.3">
      <c r="A45" s="108">
        <v>434</v>
      </c>
      <c r="B45" s="108" t="s">
        <v>106</v>
      </c>
      <c r="C45" s="115">
        <f>VLOOKUP(B45,[2]Sheet1!$D:$F,3,0)</f>
        <v>6.4091883000000003</v>
      </c>
      <c r="D45" s="116">
        <f t="shared" si="0"/>
        <v>9.6137824499999996E-2</v>
      </c>
      <c r="E45" s="117">
        <v>6.5053261245000007</v>
      </c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</row>
    <row r="46" spans="1:20" ht="13" x14ac:dyDescent="0.3">
      <c r="A46" s="108">
        <v>208</v>
      </c>
      <c r="B46" s="108" t="s">
        <v>107</v>
      </c>
      <c r="C46" s="115">
        <f>VLOOKUP(B46,[2]Sheet1!$D:$F,3,0)</f>
        <v>6.5785999999999998</v>
      </c>
      <c r="D46" s="116">
        <f t="shared" si="0"/>
        <v>9.8678999999999989E-2</v>
      </c>
      <c r="E46" s="117">
        <v>6.6772789999999995</v>
      </c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</row>
    <row r="47" spans="1:20" ht="13" x14ac:dyDescent="0.3">
      <c r="A47" s="108">
        <v>780</v>
      </c>
      <c r="B47" s="108" t="s">
        <v>108</v>
      </c>
      <c r="C47" s="115">
        <f>VLOOKUP(B47,[2]Sheet1!$D:$F,3,0)</f>
        <v>6.7568999999999999</v>
      </c>
      <c r="D47" s="116">
        <f t="shared" si="0"/>
        <v>0.1013535</v>
      </c>
      <c r="E47" s="117">
        <v>6.8582535</v>
      </c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</row>
    <row r="48" spans="1:20" ht="13" x14ac:dyDescent="0.3">
      <c r="A48" s="108">
        <v>156</v>
      </c>
      <c r="B48" s="108" t="s">
        <v>109</v>
      </c>
      <c r="C48" s="115">
        <f>VLOOKUP(B48,[2]Sheet1!$D:$F,3,0)</f>
        <v>6.7724000000000002</v>
      </c>
      <c r="D48" s="116">
        <f t="shared" si="0"/>
        <v>0.101586</v>
      </c>
      <c r="E48" s="117">
        <v>6.8739860000000004</v>
      </c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</row>
    <row r="49" spans="1:20" ht="13" x14ac:dyDescent="0.3">
      <c r="A49" s="108">
        <v>320</v>
      </c>
      <c r="B49" s="108" t="s">
        <v>110</v>
      </c>
      <c r="C49" s="115">
        <f>VLOOKUP(B49,[2]Sheet1!$D:$F,3,0)</f>
        <v>7.641</v>
      </c>
      <c r="D49" s="116">
        <f t="shared" si="0"/>
        <v>0.11461499999999999</v>
      </c>
      <c r="E49" s="117">
        <v>7.7556149999999997</v>
      </c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</row>
    <row r="50" spans="1:20" ht="13" x14ac:dyDescent="0.3">
      <c r="A50" s="108">
        <v>90</v>
      </c>
      <c r="B50" s="108" t="s">
        <v>111</v>
      </c>
      <c r="C50" s="115">
        <f>VLOOKUP(B50,[2]Sheet1!$D:$F,3,0)</f>
        <v>7.8645829999999997</v>
      </c>
      <c r="D50" s="116">
        <f t="shared" si="0"/>
        <v>0.11796874499999999</v>
      </c>
      <c r="E50" s="117">
        <v>7.9825517449999994</v>
      </c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</row>
    <row r="51" spans="1:20" ht="13" x14ac:dyDescent="0.3">
      <c r="A51" s="108">
        <v>344</v>
      </c>
      <c r="B51" s="108" t="s">
        <v>112</v>
      </c>
      <c r="C51" s="115">
        <f>VLOOKUP(B51,[2]Sheet1!$D:$F,3,0)</f>
        <v>7.8432000000000004</v>
      </c>
      <c r="D51" s="116">
        <f t="shared" si="0"/>
        <v>0.117648</v>
      </c>
      <c r="E51" s="117">
        <v>7.9608480000000004</v>
      </c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</row>
    <row r="52" spans="1:20" ht="13" x14ac:dyDescent="0.3">
      <c r="A52" s="108">
        <v>446</v>
      </c>
      <c r="B52" s="108" t="s">
        <v>113</v>
      </c>
      <c r="C52" s="115">
        <f>VLOOKUP(B52,[2]Sheet1!$D:$F,3,0)</f>
        <v>8.09</v>
      </c>
      <c r="D52" s="116">
        <f t="shared" si="0"/>
        <v>0.12135</v>
      </c>
      <c r="E52" s="117">
        <v>8.2113499999999995</v>
      </c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</row>
    <row r="53" spans="1:20" ht="13" x14ac:dyDescent="0.3">
      <c r="A53" s="108">
        <v>222</v>
      </c>
      <c r="B53" s="108" t="s">
        <v>114</v>
      </c>
      <c r="C53" s="115">
        <f>VLOOKUP(B53,[2]Sheet1!$D:$F,3,0)</f>
        <v>8.75</v>
      </c>
      <c r="D53" s="116">
        <f t="shared" si="0"/>
        <v>0.13125000000000001</v>
      </c>
      <c r="E53" s="117">
        <v>8.8812499999999996</v>
      </c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</row>
    <row r="54" spans="1:20" ht="13" x14ac:dyDescent="0.3">
      <c r="A54" s="108">
        <v>972</v>
      </c>
      <c r="B54" s="108" t="s">
        <v>115</v>
      </c>
      <c r="C54" s="115">
        <f>VLOOKUP(B54,[2]Sheet1!$D:$F,3,0)</f>
        <v>9.2639999999999993</v>
      </c>
      <c r="D54" s="116">
        <f t="shared" si="0"/>
        <v>0.13895999999999997</v>
      </c>
      <c r="E54" s="117">
        <v>9.4029600000000002</v>
      </c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</row>
    <row r="55" spans="1:20" ht="13" x14ac:dyDescent="0.3">
      <c r="A55" s="108">
        <v>504</v>
      </c>
      <c r="B55" s="108" t="s">
        <v>116</v>
      </c>
      <c r="C55" s="115">
        <f>VLOOKUP(B55,[2]Sheet1!$D:$F,3,0)</f>
        <v>9.3729999999999993</v>
      </c>
      <c r="D55" s="116">
        <f t="shared" si="0"/>
        <v>0.140595</v>
      </c>
      <c r="E55" s="117">
        <v>9.5135949999999987</v>
      </c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</row>
    <row r="56" spans="1:20" ht="13" x14ac:dyDescent="0.3">
      <c r="A56" s="108">
        <v>578</v>
      </c>
      <c r="B56" s="108" t="s">
        <v>117</v>
      </c>
      <c r="C56" s="115">
        <f>VLOOKUP(B56,[2]Sheet1!$D:$F,3,0)</f>
        <v>9.6264000000000003</v>
      </c>
      <c r="D56" s="116">
        <f t="shared" si="0"/>
        <v>0.144396</v>
      </c>
      <c r="E56" s="117">
        <v>9.7707960000000007</v>
      </c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</row>
    <row r="57" spans="1:20" ht="13" x14ac:dyDescent="0.3">
      <c r="A57" s="108">
        <v>752</v>
      </c>
      <c r="B57" s="108" t="s">
        <v>118</v>
      </c>
      <c r="C57" s="115">
        <f>VLOOKUP(B57,[2]Sheet1!$D:$F,3,0)</f>
        <v>9.7797000000000001</v>
      </c>
      <c r="D57" s="116">
        <f t="shared" si="0"/>
        <v>0.14669550000000001</v>
      </c>
      <c r="E57" s="117">
        <v>9.9263954999999999</v>
      </c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</row>
    <row r="58" spans="1:20" ht="13" x14ac:dyDescent="0.3">
      <c r="A58" s="108">
        <v>68</v>
      </c>
      <c r="B58" s="108" t="s">
        <v>119</v>
      </c>
      <c r="C58" s="115">
        <f>VLOOKUP(B58,[2]Sheet1!$D:$F,3,0)</f>
        <v>11.21</v>
      </c>
      <c r="D58" s="116">
        <f t="shared" si="0"/>
        <v>0.16814999999999999</v>
      </c>
      <c r="E58" s="117">
        <v>11.378150000000002</v>
      </c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</row>
    <row r="59" spans="1:20" ht="13" x14ac:dyDescent="0.3">
      <c r="A59" s="108">
        <v>936</v>
      </c>
      <c r="B59" s="108" t="s">
        <v>120</v>
      </c>
      <c r="C59" s="115">
        <f>VLOOKUP(B59,[2]Sheet1!$D:$F,3,0)</f>
        <v>11.63</v>
      </c>
      <c r="D59" s="116">
        <f t="shared" si="0"/>
        <v>0.17444999999999999</v>
      </c>
      <c r="E59" s="117">
        <v>11.804450000000001</v>
      </c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</row>
    <row r="60" spans="1:20" ht="13" x14ac:dyDescent="0.3">
      <c r="A60" s="108">
        <v>72</v>
      </c>
      <c r="B60" s="108" t="s">
        <v>121</v>
      </c>
      <c r="C60" s="115">
        <f>VLOOKUP(B60,[2]Sheet1!$D:$F,3,0)</f>
        <v>13.780859</v>
      </c>
      <c r="D60" s="116">
        <f>C60*0.01</f>
        <v>0.13780859000000001</v>
      </c>
      <c r="E60" s="117">
        <v>13.91866759</v>
      </c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</row>
    <row r="61" spans="1:20" ht="13" x14ac:dyDescent="0.3">
      <c r="A61" s="108">
        <v>690</v>
      </c>
      <c r="B61" s="108" t="s">
        <v>122</v>
      </c>
      <c r="C61" s="115">
        <f>VLOOKUP(B61,[2]Sheet1!$D:$F,3,0)</f>
        <v>14.3935</v>
      </c>
      <c r="D61" s="116">
        <f t="shared" ref="D61:D122" si="1">C61*0.015</f>
        <v>0.2159025</v>
      </c>
      <c r="E61" s="117">
        <v>14.6094025</v>
      </c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</row>
    <row r="62" spans="1:20" ht="13" x14ac:dyDescent="0.3">
      <c r="A62" s="108">
        <v>462</v>
      </c>
      <c r="B62" s="108" t="s">
        <v>123</v>
      </c>
      <c r="C62" s="115">
        <f>VLOOKUP(B62,[2]Sheet1!$D:$F,3,0)</f>
        <v>15.42</v>
      </c>
      <c r="D62" s="116">
        <f t="shared" si="1"/>
        <v>0.23129999999999998</v>
      </c>
      <c r="E62" s="117">
        <v>15.651299999999999</v>
      </c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</row>
    <row r="63" spans="1:20" ht="13" x14ac:dyDescent="0.3">
      <c r="A63" s="108">
        <v>748</v>
      </c>
      <c r="B63" s="108" t="s">
        <v>124</v>
      </c>
      <c r="C63" s="115">
        <f>VLOOKUP(B63,[2]Sheet1!$D:$F,3,0)</f>
        <v>16.975899999999999</v>
      </c>
      <c r="D63" s="116">
        <f t="shared" si="1"/>
        <v>0.25463849999999999</v>
      </c>
      <c r="E63" s="117">
        <v>17.230538499999998</v>
      </c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</row>
    <row r="64" spans="1:20" ht="13" x14ac:dyDescent="0.3">
      <c r="A64" s="108">
        <v>426</v>
      </c>
      <c r="B64" s="108" t="s">
        <v>125</v>
      </c>
      <c r="C64" s="115">
        <f>VLOOKUP(B64,[2]Sheet1!$D:$F,3,0)</f>
        <v>16.975899999999999</v>
      </c>
      <c r="D64" s="116">
        <f t="shared" si="1"/>
        <v>0.25463849999999999</v>
      </c>
      <c r="E64" s="117">
        <v>17.230538499999998</v>
      </c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</row>
    <row r="65" spans="1:20" ht="13" x14ac:dyDescent="0.3">
      <c r="A65" s="108">
        <v>710</v>
      </c>
      <c r="B65" s="108" t="s">
        <v>126</v>
      </c>
      <c r="C65" s="115">
        <f>VLOOKUP(B65,[2]Sheet1!$D:$F,3,0)</f>
        <v>16.988600000000002</v>
      </c>
      <c r="D65" s="116">
        <f t="shared" si="1"/>
        <v>0.25482900000000003</v>
      </c>
      <c r="E65" s="117">
        <v>17.243429000000003</v>
      </c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</row>
    <row r="66" spans="1:20" ht="13" x14ac:dyDescent="0.3">
      <c r="A66" s="108">
        <v>516</v>
      </c>
      <c r="B66" s="108" t="s">
        <v>127</v>
      </c>
      <c r="C66" s="115">
        <f>VLOOKUP(B66,[2]Sheet1!$D:$F,3,0)</f>
        <v>16.988600000000002</v>
      </c>
      <c r="D66" s="116">
        <f t="shared" si="1"/>
        <v>0.25482900000000003</v>
      </c>
      <c r="E66" s="117">
        <v>17.243429000000003</v>
      </c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</row>
    <row r="67" spans="1:20" ht="13" x14ac:dyDescent="0.3">
      <c r="A67" s="108">
        <v>484</v>
      </c>
      <c r="B67" s="108" t="s">
        <v>128</v>
      </c>
      <c r="C67" s="115">
        <f>VLOOKUP(B67,[2]Sheet1!$D:$F,3,0)</f>
        <v>17.463501000000001</v>
      </c>
      <c r="D67" s="116">
        <f t="shared" si="1"/>
        <v>0.261952515</v>
      </c>
      <c r="E67" s="117">
        <v>17.725453515000002</v>
      </c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</row>
    <row r="68" spans="1:20" ht="13" x14ac:dyDescent="0.3">
      <c r="A68" s="108">
        <v>498</v>
      </c>
      <c r="B68" s="108" t="s">
        <v>129</v>
      </c>
      <c r="C68" s="115">
        <f>VLOOKUP(B68,[2]Sheet1!$D:$F,3,0)</f>
        <v>17.609885999999999</v>
      </c>
      <c r="D68" s="116">
        <f t="shared" si="1"/>
        <v>0.26414829000000001</v>
      </c>
      <c r="E68" s="117">
        <v>17.874034290000001</v>
      </c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</row>
    <row r="69" spans="1:20" ht="13" x14ac:dyDescent="0.3">
      <c r="A69" s="108">
        <v>967</v>
      </c>
      <c r="B69" s="108" t="s">
        <v>130</v>
      </c>
      <c r="C69" s="115">
        <f>VLOOKUP(B69,[2]Sheet1!$D:$F,3,0)</f>
        <v>18.592348000000001</v>
      </c>
      <c r="D69" s="116">
        <f t="shared" si="1"/>
        <v>0.27888521999999999</v>
      </c>
      <c r="E69" s="117">
        <v>18.871233220000001</v>
      </c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</row>
    <row r="70" spans="1:20" ht="13" x14ac:dyDescent="0.3">
      <c r="A70" s="108">
        <v>203</v>
      </c>
      <c r="B70" s="108" t="s">
        <v>131</v>
      </c>
      <c r="C70" s="115">
        <f>VLOOKUP(B70,[2]Sheet1!$D:$F,3,0)</f>
        <v>21.31</v>
      </c>
      <c r="D70" s="116">
        <f t="shared" si="1"/>
        <v>0.31964999999999999</v>
      </c>
      <c r="E70" s="117">
        <v>21.629649999999998</v>
      </c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</row>
    <row r="71" spans="1:20" ht="13" x14ac:dyDescent="0.3">
      <c r="A71" s="108">
        <v>930</v>
      </c>
      <c r="B71" s="108" t="s">
        <v>132</v>
      </c>
      <c r="C71" s="115">
        <f>VLOOKUP(B71,[2]Sheet1!$D:$F,3,0)</f>
        <v>21.774833999999998</v>
      </c>
      <c r="D71" s="116">
        <f t="shared" si="1"/>
        <v>0.32662250999999998</v>
      </c>
      <c r="E71" s="117">
        <v>22.101456509999998</v>
      </c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</row>
    <row r="72" spans="1:20" ht="13" x14ac:dyDescent="0.3">
      <c r="A72" s="108">
        <v>925</v>
      </c>
      <c r="B72" s="108" t="s">
        <v>133</v>
      </c>
      <c r="C72" s="115">
        <v>22.753499999999999</v>
      </c>
      <c r="D72" s="116">
        <f t="shared" si="1"/>
        <v>0.34130249999999995</v>
      </c>
      <c r="E72" s="117">
        <v>23.0948025</v>
      </c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</row>
    <row r="73" spans="1:20" ht="13" x14ac:dyDescent="0.3">
      <c r="A73" s="108">
        <v>192</v>
      </c>
      <c r="B73" s="108" t="s">
        <v>134</v>
      </c>
      <c r="C73" s="115">
        <f>VLOOKUP(B73,[2]Sheet1!$D:$F,3,0)</f>
        <v>24</v>
      </c>
      <c r="D73" s="116">
        <f t="shared" si="1"/>
        <v>0.36</v>
      </c>
      <c r="E73" s="117">
        <v>24.36</v>
      </c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</row>
    <row r="74" spans="1:20" ht="13" x14ac:dyDescent="0.3">
      <c r="A74" s="108">
        <v>340</v>
      </c>
      <c r="B74" s="108" t="s">
        <v>135</v>
      </c>
      <c r="C74" s="115">
        <f>VLOOKUP(B74,[2]Sheet1!$D:$F,3,0)</f>
        <v>26.829460000000001</v>
      </c>
      <c r="D74" s="116">
        <f t="shared" si="1"/>
        <v>0.40244190000000002</v>
      </c>
      <c r="E74" s="117">
        <v>27.2319019</v>
      </c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</row>
    <row r="75" spans="1:20" ht="13" x14ac:dyDescent="0.3">
      <c r="A75" s="108">
        <v>901</v>
      </c>
      <c r="B75" s="108" t="s">
        <v>136</v>
      </c>
      <c r="C75" s="115">
        <f>VLOOKUP(B75,[2]Sheet1!$D:$F,3,0)</f>
        <v>32.389279999999999</v>
      </c>
      <c r="D75" s="116">
        <f t="shared" si="1"/>
        <v>0.48583919999999997</v>
      </c>
      <c r="E75" s="117">
        <v>32.8751192</v>
      </c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</row>
    <row r="76" spans="1:20" ht="13" x14ac:dyDescent="0.3">
      <c r="A76" s="108">
        <v>764</v>
      </c>
      <c r="B76" s="108" t="s">
        <v>137</v>
      </c>
      <c r="C76" s="115">
        <f>VLOOKUP(B76,[2]Sheet1!$D:$F,3,0)</f>
        <v>33.89</v>
      </c>
      <c r="D76" s="116">
        <f t="shared" si="1"/>
        <v>0.50834999999999997</v>
      </c>
      <c r="E76" s="117">
        <v>34.398350000000001</v>
      </c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</row>
    <row r="77" spans="1:20" ht="13" x14ac:dyDescent="0.3">
      <c r="A77" s="108">
        <v>558</v>
      </c>
      <c r="B77" s="108" t="s">
        <v>138</v>
      </c>
      <c r="C77" s="115">
        <f>VLOOKUP(B77,[2]Sheet1!$D:$F,3,0)</f>
        <v>36.654899999999998</v>
      </c>
      <c r="D77" s="116">
        <f t="shared" si="1"/>
        <v>0.54982349999999991</v>
      </c>
      <c r="E77" s="117">
        <v>37.2047235</v>
      </c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</row>
    <row r="78" spans="1:20" ht="13" x14ac:dyDescent="0.3">
      <c r="A78" s="108">
        <v>968</v>
      </c>
      <c r="B78" s="108" t="s">
        <v>139</v>
      </c>
      <c r="C78" s="115">
        <f>VLOOKUP(B78,[2]Sheet1!$D:$F,3,0)</f>
        <v>38.047780000000003</v>
      </c>
      <c r="D78" s="116">
        <f t="shared" si="1"/>
        <v>0.57071670000000008</v>
      </c>
      <c r="E78" s="117">
        <v>38.618496700000001</v>
      </c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</row>
    <row r="79" spans="1:20" ht="13" x14ac:dyDescent="0.3">
      <c r="A79" s="108">
        <v>929</v>
      </c>
      <c r="B79" s="108" t="s">
        <v>140</v>
      </c>
      <c r="C79" s="115">
        <f>VLOOKUP(B79,[2]Sheet1!$D:$F,3,0)</f>
        <v>40.182270000000003</v>
      </c>
      <c r="D79" s="116">
        <f t="shared" si="1"/>
        <v>0.60273405000000002</v>
      </c>
      <c r="E79" s="117">
        <v>40.785004050000005</v>
      </c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</row>
    <row r="80" spans="1:20" ht="13" x14ac:dyDescent="0.3">
      <c r="A80" s="108">
        <v>858</v>
      </c>
      <c r="B80" s="108" t="s">
        <v>141</v>
      </c>
      <c r="C80" s="115">
        <f>VLOOKUP(B80,[2]Sheet1!$D:$F,3,0)</f>
        <v>40.18</v>
      </c>
      <c r="D80" s="116">
        <f t="shared" si="1"/>
        <v>0.60270000000000001</v>
      </c>
      <c r="E80" s="117">
        <v>40.782699999999998</v>
      </c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</row>
    <row r="81" spans="1:20" ht="13" x14ac:dyDescent="0.3">
      <c r="A81" s="108">
        <v>980</v>
      </c>
      <c r="B81" s="108" t="s">
        <v>142</v>
      </c>
      <c r="C81" s="115">
        <f>VLOOKUP(B81,[2]Sheet1!$D:$F,3,0)</f>
        <v>44.808599999999998</v>
      </c>
      <c r="D81" s="116">
        <f t="shared" si="1"/>
        <v>0.67212899999999998</v>
      </c>
      <c r="E81" s="117">
        <v>45.480728999999997</v>
      </c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</row>
    <row r="82" spans="1:20" ht="13" x14ac:dyDescent="0.3">
      <c r="A82" s="108">
        <v>949</v>
      </c>
      <c r="B82" s="108" t="s">
        <v>143</v>
      </c>
      <c r="C82" s="115">
        <f>VLOOKUP(B82,[2]Sheet1!$D:$F,3,0)</f>
        <v>48.078716</v>
      </c>
      <c r="D82" s="116">
        <f t="shared" si="1"/>
        <v>0.72118073999999999</v>
      </c>
      <c r="E82" s="117">
        <v>48.799896740000001</v>
      </c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</row>
    <row r="83" spans="1:20" ht="13" x14ac:dyDescent="0.3">
      <c r="A83" s="108">
        <v>480</v>
      </c>
      <c r="B83" s="108" t="s">
        <v>144</v>
      </c>
      <c r="C83" s="115">
        <f>VLOOKUP(B83,[2]Sheet1!$D:$F,3,0)</f>
        <v>47.908200000000001</v>
      </c>
      <c r="D83" s="116">
        <f t="shared" si="1"/>
        <v>0.71862300000000001</v>
      </c>
      <c r="E83" s="117">
        <v>48.626823000000002</v>
      </c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</row>
    <row r="84" spans="1:20" ht="13" x14ac:dyDescent="0.3">
      <c r="A84" s="108">
        <v>818</v>
      </c>
      <c r="B84" s="108" t="s">
        <v>145</v>
      </c>
      <c r="C84" s="115">
        <f>VLOOKUP(B84,[2]Sheet1!$D:$F,3,0)</f>
        <v>51.4</v>
      </c>
      <c r="D84" s="116">
        <f t="shared" si="1"/>
        <v>0.77099999999999991</v>
      </c>
      <c r="E84" s="117">
        <v>52.170999999999999</v>
      </c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</row>
    <row r="85" spans="1:20" ht="13" x14ac:dyDescent="0.3">
      <c r="A85" s="108">
        <v>807</v>
      </c>
      <c r="B85" s="108" t="s">
        <v>146</v>
      </c>
      <c r="C85" s="115">
        <f>VLOOKUP(B85,[2]Sheet1!$D:$F,3,0)</f>
        <v>54.051304000000002</v>
      </c>
      <c r="D85" s="116">
        <f t="shared" si="1"/>
        <v>0.81076956</v>
      </c>
      <c r="E85" s="117">
        <v>54.862073559999999</v>
      </c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</row>
    <row r="86" spans="1:20" ht="13" x14ac:dyDescent="0.3">
      <c r="A86" s="108">
        <v>214</v>
      </c>
      <c r="B86" s="108" t="s">
        <v>147</v>
      </c>
      <c r="C86" s="115">
        <f>VLOOKUP(B86,[2]Sheet1!$D:$F,3,0)</f>
        <v>57.991897999999999</v>
      </c>
      <c r="D86" s="116">
        <f t="shared" si="1"/>
        <v>0.86987846999999996</v>
      </c>
      <c r="E86" s="117">
        <v>58.861776470000002</v>
      </c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</row>
    <row r="87" spans="1:20" ht="13" x14ac:dyDescent="0.3">
      <c r="A87" s="108">
        <v>608</v>
      </c>
      <c r="B87" s="108" t="s">
        <v>148</v>
      </c>
      <c r="C87" s="115">
        <f>VLOOKUP(B87,[2]Sheet1!$D:$F,3,0)</f>
        <v>61.900996999999997</v>
      </c>
      <c r="D87" s="116">
        <f t="shared" si="1"/>
        <v>0.92851495499999992</v>
      </c>
      <c r="E87" s="117">
        <v>62.829511954999994</v>
      </c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</row>
    <row r="88" spans="1:20" ht="13" x14ac:dyDescent="0.3">
      <c r="A88" s="108">
        <v>943</v>
      </c>
      <c r="B88" s="108" t="s">
        <v>149</v>
      </c>
      <c r="C88" s="115">
        <f>VLOOKUP(B88,[2]Sheet1!$D:$F,3,0)</f>
        <v>63.698104999999998</v>
      </c>
      <c r="D88" s="116">
        <f t="shared" si="1"/>
        <v>0.95547157499999991</v>
      </c>
      <c r="E88" s="117">
        <v>64.653576575000002</v>
      </c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</row>
    <row r="89" spans="1:20" ht="13" x14ac:dyDescent="0.3">
      <c r="A89" s="108">
        <v>971</v>
      </c>
      <c r="B89" s="108" t="s">
        <v>150</v>
      </c>
      <c r="C89" s="115">
        <f>VLOOKUP(B89,[2]Sheet1!$D:$F,3,0)</f>
        <v>65.8</v>
      </c>
      <c r="D89" s="116">
        <f t="shared" si="1"/>
        <v>0.98699999999999988</v>
      </c>
      <c r="E89" s="117">
        <v>66.786999999999992</v>
      </c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</row>
    <row r="90" spans="1:20" ht="13" x14ac:dyDescent="0.3">
      <c r="A90" s="108">
        <v>270</v>
      </c>
      <c r="B90" s="108" t="s">
        <v>151</v>
      </c>
      <c r="C90" s="115">
        <f>VLOOKUP(B90,[2]Sheet1!$D:$F,3,0)</f>
        <v>72.599999999999994</v>
      </c>
      <c r="D90" s="116">
        <f t="shared" si="1"/>
        <v>1.089</v>
      </c>
      <c r="E90" s="117">
        <v>73.688999999999993</v>
      </c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</row>
    <row r="91" spans="1:20" ht="13" x14ac:dyDescent="0.3">
      <c r="A91" s="108">
        <v>643</v>
      </c>
      <c r="B91" s="108" t="s">
        <v>152</v>
      </c>
      <c r="C91" s="115">
        <f>VLOOKUP(B91,[2]Sheet1!$D:$F,3,0)</f>
        <v>78.654499999999999</v>
      </c>
      <c r="D91" s="116">
        <f t="shared" si="1"/>
        <v>1.1798175</v>
      </c>
      <c r="E91" s="117">
        <v>79.834317499999997</v>
      </c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</row>
    <row r="92" spans="1:20" ht="13" x14ac:dyDescent="0.3">
      <c r="A92" s="108">
        <v>8</v>
      </c>
      <c r="B92" s="108" t="s">
        <v>153</v>
      </c>
      <c r="C92" s="115">
        <f>VLOOKUP(B92,[2]Sheet1!$D:$F,3,0)</f>
        <v>82.649994000000007</v>
      </c>
      <c r="D92" s="116">
        <f t="shared" si="1"/>
        <v>1.23974991</v>
      </c>
      <c r="E92" s="117">
        <v>83.889743910000007</v>
      </c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</row>
    <row r="93" spans="1:20" ht="13" x14ac:dyDescent="0.3">
      <c r="A93" s="108">
        <v>417</v>
      </c>
      <c r="B93" s="108" t="s">
        <v>154</v>
      </c>
      <c r="C93" s="115">
        <f>VLOOKUP(B93,[2]Sheet1!$D:$F,3,0)</f>
        <v>87.45</v>
      </c>
      <c r="D93" s="116">
        <f t="shared" si="1"/>
        <v>1.31175</v>
      </c>
      <c r="E93" s="117">
        <v>88.761750000000006</v>
      </c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</row>
    <row r="94" spans="1:20" ht="13" x14ac:dyDescent="0.3">
      <c r="A94" s="108">
        <v>64</v>
      </c>
      <c r="B94" s="108" t="s">
        <v>155</v>
      </c>
      <c r="C94" s="115">
        <f>VLOOKUP(B94,[2]Sheet1!$D:$F,3,0)</f>
        <v>96.572500000000005</v>
      </c>
      <c r="D94" s="116">
        <f t="shared" si="1"/>
        <v>1.4485874999999999</v>
      </c>
      <c r="E94" s="117">
        <v>98.021087500000007</v>
      </c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</row>
    <row r="95" spans="1:20" ht="13" x14ac:dyDescent="0.3">
      <c r="A95" s="108">
        <v>356</v>
      </c>
      <c r="B95" s="108" t="s">
        <v>156</v>
      </c>
      <c r="C95" s="115">
        <f>VLOOKUP(B95,[2]Sheet1!$D:$F,3,0)</f>
        <v>96.66</v>
      </c>
      <c r="D95" s="116">
        <f t="shared" si="1"/>
        <v>1.4499</v>
      </c>
      <c r="E95" s="117">
        <v>98.109899999999996</v>
      </c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</row>
    <row r="96" spans="1:20" ht="13" x14ac:dyDescent="0.3">
      <c r="A96" s="108">
        <v>132</v>
      </c>
      <c r="B96" s="108" t="s">
        <v>157</v>
      </c>
      <c r="C96" s="115">
        <f>VLOOKUP(B96,[2]Sheet1!$D:$F,3,0)</f>
        <v>97.030010000000004</v>
      </c>
      <c r="D96" s="116">
        <f t="shared" si="1"/>
        <v>1.4554501500000001</v>
      </c>
      <c r="E96" s="117">
        <v>98.485460150000009</v>
      </c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</row>
    <row r="97" spans="1:20" ht="13" x14ac:dyDescent="0.3">
      <c r="A97" s="108">
        <v>941</v>
      </c>
      <c r="B97" s="108" t="s">
        <v>158</v>
      </c>
      <c r="C97" s="115">
        <f>VLOOKUP(B97,[2]Sheet1!$D:$F,3,0)</f>
        <v>103.27909</v>
      </c>
      <c r="D97" s="116">
        <f t="shared" si="1"/>
        <v>1.5491863499999998</v>
      </c>
      <c r="E97" s="117">
        <v>104.82827635</v>
      </c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</row>
    <row r="98" spans="1:20" ht="13" x14ac:dyDescent="0.3">
      <c r="A98" s="108">
        <v>953</v>
      </c>
      <c r="B98" s="108" t="s">
        <v>159</v>
      </c>
      <c r="C98" s="115">
        <f>VLOOKUP(B98,[2]Sheet1!$D:$F,3,0)</f>
        <v>105.00843999999999</v>
      </c>
      <c r="D98" s="116">
        <f t="shared" si="1"/>
        <v>1.5751265999999999</v>
      </c>
      <c r="E98" s="117">
        <v>106.5835666</v>
      </c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</row>
    <row r="99" spans="1:20" ht="13" x14ac:dyDescent="0.3">
      <c r="A99" s="108">
        <v>548</v>
      </c>
      <c r="B99" s="108" t="s">
        <v>160</v>
      </c>
      <c r="C99" s="115">
        <f>VLOOKUP(B99,[2]Sheet1!$D:$F,3,0)</f>
        <v>117.249</v>
      </c>
      <c r="D99" s="116">
        <f t="shared" si="1"/>
        <v>1.7587349999999999</v>
      </c>
      <c r="E99" s="117">
        <v>119.007735</v>
      </c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</row>
    <row r="100" spans="1:20" ht="13" x14ac:dyDescent="0.3">
      <c r="A100" s="108">
        <v>760</v>
      </c>
      <c r="B100" s="108" t="s">
        <v>161</v>
      </c>
      <c r="C100" s="115">
        <f>VLOOKUP(B100,[2]Sheet1!$D:$F,3,0)</f>
        <v>122</v>
      </c>
      <c r="D100" s="116">
        <f t="shared" si="1"/>
        <v>1.8299999999999998</v>
      </c>
      <c r="E100" s="117">
        <v>123.83</v>
      </c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</row>
    <row r="101" spans="1:20" ht="13" x14ac:dyDescent="0.3">
      <c r="A101" s="108">
        <v>50</v>
      </c>
      <c r="B101" s="108" t="s">
        <v>162</v>
      </c>
      <c r="C101" s="115">
        <f>VLOOKUP(B101,[2]Sheet1!$D:$F,3,0)</f>
        <v>123.85</v>
      </c>
      <c r="D101" s="116">
        <f t="shared" si="1"/>
        <v>1.8577499999999998</v>
      </c>
      <c r="E101" s="117">
        <v>125.70774999999999</v>
      </c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</row>
    <row r="102" spans="1:20" ht="13" x14ac:dyDescent="0.3">
      <c r="A102" s="108">
        <v>352</v>
      </c>
      <c r="B102" s="108" t="s">
        <v>163</v>
      </c>
      <c r="C102" s="115">
        <f>VLOOKUP(B102,[2]Sheet1!$D:$F,3,0)</f>
        <v>125.88</v>
      </c>
      <c r="D102" s="116">
        <f t="shared" si="1"/>
        <v>1.8881999999999999</v>
      </c>
      <c r="E102" s="117">
        <v>127.76819999999999</v>
      </c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</row>
    <row r="103" spans="1:20" ht="13" x14ac:dyDescent="0.3">
      <c r="A103" s="108">
        <v>404</v>
      </c>
      <c r="B103" s="108" t="s">
        <v>164</v>
      </c>
      <c r="C103" s="115">
        <f>VLOOKUP(B103,[2]Sheet1!$D:$F,3,0)</f>
        <v>129.46469999999999</v>
      </c>
      <c r="D103" s="116">
        <f t="shared" si="1"/>
        <v>1.9419704999999998</v>
      </c>
      <c r="E103" s="117">
        <v>131.40667049999999</v>
      </c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</row>
    <row r="104" spans="1:20" ht="13" x14ac:dyDescent="0.3">
      <c r="A104" s="108">
        <v>332</v>
      </c>
      <c r="B104" s="108" t="s">
        <v>165</v>
      </c>
      <c r="C104" s="115">
        <f>VLOOKUP(B104,[2]Sheet1!$D:$F,3,0)</f>
        <v>131.19900000000001</v>
      </c>
      <c r="D104" s="116">
        <f t="shared" si="1"/>
        <v>1.9679850000000001</v>
      </c>
      <c r="E104" s="117">
        <v>133.16698500000001</v>
      </c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</row>
    <row r="105" spans="1:20" ht="13" x14ac:dyDescent="0.3">
      <c r="A105" s="108">
        <v>12</v>
      </c>
      <c r="B105" s="108" t="s">
        <v>166</v>
      </c>
      <c r="C105" s="115">
        <f>VLOOKUP(B105,[2]Sheet1!$D:$F,3,0)</f>
        <v>133.53899999999999</v>
      </c>
      <c r="D105" s="116">
        <f t="shared" si="1"/>
        <v>2.0030849999999996</v>
      </c>
      <c r="E105" s="117">
        <v>135.54208499999999</v>
      </c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</row>
    <row r="106" spans="1:20" ht="13" x14ac:dyDescent="0.3">
      <c r="A106" s="108">
        <v>524</v>
      </c>
      <c r="B106" s="108" t="s">
        <v>167</v>
      </c>
      <c r="C106" s="115">
        <f>VLOOKUP(B106,[2]Sheet1!$D:$F,3,0)</f>
        <v>154.65600000000001</v>
      </c>
      <c r="D106" s="116">
        <f t="shared" si="1"/>
        <v>2.3198400000000001</v>
      </c>
      <c r="E106" s="117">
        <v>156.97584000000001</v>
      </c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</row>
    <row r="107" spans="1:20" ht="13" x14ac:dyDescent="0.3">
      <c r="A107" s="108">
        <v>388</v>
      </c>
      <c r="B107" s="108" t="s">
        <v>168</v>
      </c>
      <c r="C107" s="115">
        <f>VLOOKUP(B107,[2]Sheet1!$D:$F,3,0)</f>
        <v>158.44566</v>
      </c>
      <c r="D107" s="116">
        <f t="shared" si="1"/>
        <v>2.3766848999999999</v>
      </c>
      <c r="E107" s="117">
        <v>160.82234489999999</v>
      </c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</row>
    <row r="108" spans="1:20" ht="13" x14ac:dyDescent="0.3">
      <c r="A108" s="108">
        <v>230</v>
      </c>
      <c r="B108" s="108" t="s">
        <v>169</v>
      </c>
      <c r="C108" s="115">
        <f>VLOOKUP(B108,[2]Sheet1!$D:$F,3,0)</f>
        <v>160.81941</v>
      </c>
      <c r="D108" s="116">
        <f t="shared" si="1"/>
        <v>2.4122911500000002</v>
      </c>
      <c r="E108" s="117">
        <v>163.23170114999999</v>
      </c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</row>
    <row r="109" spans="1:20" ht="13" x14ac:dyDescent="0.3">
      <c r="A109" s="108">
        <v>392</v>
      </c>
      <c r="B109" s="108" t="s">
        <v>170</v>
      </c>
      <c r="C109" s="115">
        <f>VLOOKUP(B109,[2]Sheet1!$D:$F,3,0)</f>
        <v>164</v>
      </c>
      <c r="D109" s="116">
        <f t="shared" si="1"/>
        <v>2.46</v>
      </c>
      <c r="E109" s="117">
        <v>166.46</v>
      </c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</row>
    <row r="110" spans="1:20" ht="13" x14ac:dyDescent="0.3">
      <c r="A110" s="108">
        <v>262</v>
      </c>
      <c r="B110" s="108" t="s">
        <v>171</v>
      </c>
      <c r="C110" s="115">
        <f>VLOOKUP(B110,[2]Sheet1!$D:$F,3,0)</f>
        <v>177.65</v>
      </c>
      <c r="D110" s="116">
        <f t="shared" si="1"/>
        <v>2.6647500000000002</v>
      </c>
      <c r="E110" s="117">
        <v>180.31475</v>
      </c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</row>
    <row r="111" spans="1:20" ht="13" x14ac:dyDescent="0.3">
      <c r="A111" s="108">
        <v>430</v>
      </c>
      <c r="B111" s="108" t="s">
        <v>172</v>
      </c>
      <c r="C111" s="115">
        <f>VLOOKUP(B111,[2]Sheet1!$D:$F,3,0)</f>
        <v>181.30770000000001</v>
      </c>
      <c r="D111" s="116">
        <f t="shared" si="1"/>
        <v>2.7196155000000002</v>
      </c>
      <c r="E111" s="117">
        <v>184.02731550000001</v>
      </c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</row>
    <row r="112" spans="1:20" ht="13" x14ac:dyDescent="0.3">
      <c r="A112" s="108">
        <v>328</v>
      </c>
      <c r="B112" s="108" t="s">
        <v>173</v>
      </c>
      <c r="C112" s="115">
        <f>VLOOKUP(B112,[2]Sheet1!$D:$F,3,0)</f>
        <v>209.215</v>
      </c>
      <c r="D112" s="116">
        <f t="shared" si="1"/>
        <v>3.1382249999999998</v>
      </c>
      <c r="E112" s="117">
        <v>212.35322500000001</v>
      </c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</row>
    <row r="113" spans="1:20" ht="13" x14ac:dyDescent="0.3">
      <c r="A113" s="108">
        <v>586</v>
      </c>
      <c r="B113" s="108" t="s">
        <v>174</v>
      </c>
      <c r="C113" s="115">
        <f>VLOOKUP(B113,[2]Sheet1!$D:$F,3,0)</f>
        <v>278.05</v>
      </c>
      <c r="D113" s="116">
        <f t="shared" si="1"/>
        <v>4.17075</v>
      </c>
      <c r="E113" s="117">
        <v>282.22075000000001</v>
      </c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</row>
    <row r="114" spans="1:20" ht="13" x14ac:dyDescent="0.3">
      <c r="A114" s="108">
        <v>348</v>
      </c>
      <c r="B114" s="108" t="s">
        <v>175</v>
      </c>
      <c r="C114" s="115">
        <f>VLOOKUP(B114,[2]Sheet1!$D:$F,3,0)</f>
        <v>321.33</v>
      </c>
      <c r="D114" s="116">
        <f t="shared" si="1"/>
        <v>4.8199499999999995</v>
      </c>
      <c r="E114" s="117">
        <v>326.14994999999999</v>
      </c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</row>
    <row r="115" spans="1:20" ht="13" x14ac:dyDescent="0.3">
      <c r="A115" s="108">
        <v>144</v>
      </c>
      <c r="B115" s="108" t="s">
        <v>176</v>
      </c>
      <c r="C115" s="115">
        <f>VLOOKUP(B115,[2]Sheet1!$D:$F,3,0)</f>
        <v>336.35</v>
      </c>
      <c r="D115" s="116">
        <f t="shared" si="1"/>
        <v>5.0452500000000002</v>
      </c>
      <c r="E115" s="117">
        <v>341.39525000000003</v>
      </c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</row>
    <row r="116" spans="1:20" ht="13" x14ac:dyDescent="0.3">
      <c r="A116" s="108">
        <v>51</v>
      </c>
      <c r="B116" s="108" t="s">
        <v>177</v>
      </c>
      <c r="C116" s="115">
        <f>VLOOKUP(B116,[2]Sheet1!$D:$F,3,0)</f>
        <v>365.41730000000001</v>
      </c>
      <c r="D116" s="116">
        <f t="shared" si="1"/>
        <v>5.4812595000000002</v>
      </c>
      <c r="E116" s="117">
        <v>370.89855950000003</v>
      </c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</row>
    <row r="117" spans="1:20" ht="13" x14ac:dyDescent="0.3">
      <c r="A117" s="108">
        <v>174</v>
      </c>
      <c r="B117" s="108" t="s">
        <v>178</v>
      </c>
      <c r="C117" s="115">
        <f>VLOOKUP(B117,[2]Sheet1!$D:$F,3,0)</f>
        <v>432.91735999999997</v>
      </c>
      <c r="D117" s="116">
        <f t="shared" si="1"/>
        <v>6.4937603999999993</v>
      </c>
      <c r="E117" s="117">
        <v>439.41112039999996</v>
      </c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</row>
    <row r="118" spans="1:20" ht="13" x14ac:dyDescent="0.3">
      <c r="A118" s="108">
        <v>938</v>
      </c>
      <c r="B118" s="108" t="s">
        <v>179</v>
      </c>
      <c r="C118" s="115">
        <f>VLOOKUP(B118,[2]Sheet1!$D:$F,3,0)</f>
        <v>447.62580000000003</v>
      </c>
      <c r="D118" s="116">
        <f t="shared" si="1"/>
        <v>6.7143870000000003</v>
      </c>
      <c r="E118" s="117">
        <v>454.34018700000001</v>
      </c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</row>
    <row r="119" spans="1:20" ht="13" x14ac:dyDescent="0.3">
      <c r="A119" s="108">
        <v>188</v>
      </c>
      <c r="B119" s="108" t="s">
        <v>180</v>
      </c>
      <c r="C119" s="115">
        <f>VLOOKUP(B119,[2]Sheet1!$D:$F,3,0)</f>
        <v>458.77884</v>
      </c>
      <c r="D119" s="116">
        <f t="shared" si="1"/>
        <v>6.8816825999999995</v>
      </c>
      <c r="E119" s="117">
        <v>465.66052259999998</v>
      </c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</row>
    <row r="120" spans="1:20" ht="13" x14ac:dyDescent="0.3">
      <c r="A120" s="108">
        <v>398</v>
      </c>
      <c r="B120" s="108" t="s">
        <v>181</v>
      </c>
      <c r="C120" s="115">
        <f>VLOOKUP(B120,[2]Sheet1!$D:$F,3,0)</f>
        <v>475.17403999999999</v>
      </c>
      <c r="D120" s="116">
        <f t="shared" si="1"/>
        <v>7.1276105999999997</v>
      </c>
      <c r="E120" s="117">
        <v>482.30165060000002</v>
      </c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</row>
    <row r="121" spans="1:20" ht="13" x14ac:dyDescent="0.3">
      <c r="A121" s="108">
        <v>706</v>
      </c>
      <c r="B121" s="108" t="s">
        <v>182</v>
      </c>
      <c r="C121" s="115">
        <f>VLOOKUP(B121,[2]Sheet1!$D:$F,3,0)</f>
        <v>572.24289999999996</v>
      </c>
      <c r="D121" s="116">
        <f t="shared" si="1"/>
        <v>8.5836434999999991</v>
      </c>
      <c r="E121" s="117">
        <v>580.82654349999996</v>
      </c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</row>
    <row r="122" spans="1:20" ht="13" x14ac:dyDescent="0.3">
      <c r="A122" s="108">
        <v>950</v>
      </c>
      <c r="B122" s="108" t="s">
        <v>183</v>
      </c>
      <c r="C122" s="115">
        <f>VLOOKUP(B122,[2]Sheet1!$D:$F,3,0)</f>
        <v>577.22313999999994</v>
      </c>
      <c r="D122" s="116">
        <f t="shared" si="1"/>
        <v>8.6583470999999985</v>
      </c>
      <c r="E122" s="117">
        <v>585.88148709999996</v>
      </c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</row>
    <row r="123" spans="1:20" ht="13" x14ac:dyDescent="0.3">
      <c r="A123" s="108">
        <v>952</v>
      </c>
      <c r="B123" s="108" t="s">
        <v>184</v>
      </c>
      <c r="C123" s="115">
        <f>VLOOKUP(B123,[2]Sheet1!$D:$F,3,0)</f>
        <v>577.22313999999994</v>
      </c>
      <c r="D123" s="116">
        <f>C123*0.01</f>
        <v>5.7722313999999999</v>
      </c>
      <c r="E123" s="117">
        <v>582.99537139999995</v>
      </c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</row>
    <row r="124" spans="1:20" ht="13" x14ac:dyDescent="0.3">
      <c r="A124" s="108">
        <v>928</v>
      </c>
      <c r="B124" s="108" t="s">
        <v>185</v>
      </c>
      <c r="C124" s="115">
        <f>VLOOKUP(B124,[2]Sheet1!$D:$F,3,0)</f>
        <v>742.22919999999999</v>
      </c>
      <c r="D124" s="116">
        <f t="shared" ref="D124:D137" si="2">C124*0.015</f>
        <v>11.133438</v>
      </c>
      <c r="E124" s="117">
        <v>753.36263799999995</v>
      </c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</row>
    <row r="125" spans="1:20" ht="13" x14ac:dyDescent="0.3">
      <c r="A125" s="108">
        <v>973</v>
      </c>
      <c r="B125" s="108" t="s">
        <v>186</v>
      </c>
      <c r="C125" s="115">
        <v>920.79989999999998</v>
      </c>
      <c r="D125" s="116">
        <f t="shared" si="2"/>
        <v>13.8119985</v>
      </c>
      <c r="E125" s="117">
        <v>934.61189849999994</v>
      </c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</row>
    <row r="126" spans="1:20" ht="13" x14ac:dyDescent="0.3">
      <c r="A126" s="108">
        <v>152</v>
      </c>
      <c r="B126" s="108" t="s">
        <v>187</v>
      </c>
      <c r="C126" s="115">
        <f>VLOOKUP(B126,[2]Sheet1!$D:$F,3,0)</f>
        <v>949.74994000000004</v>
      </c>
      <c r="D126" s="116">
        <f t="shared" si="2"/>
        <v>14.2462491</v>
      </c>
      <c r="E126" s="117">
        <v>963.99618910000004</v>
      </c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</row>
    <row r="127" spans="1:20" ht="13" x14ac:dyDescent="0.3">
      <c r="A127" s="108">
        <v>368</v>
      </c>
      <c r="B127" s="108" t="s">
        <v>188</v>
      </c>
      <c r="C127" s="115">
        <f>VLOOKUP(B127,[2]Sheet1!$D:$F,3,0)</f>
        <v>1310</v>
      </c>
      <c r="D127" s="116">
        <f t="shared" si="2"/>
        <v>19.649999999999999</v>
      </c>
      <c r="E127" s="117">
        <v>1329.65</v>
      </c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</row>
    <row r="128" spans="1:20" ht="13" x14ac:dyDescent="0.3">
      <c r="A128" s="108">
        <v>646</v>
      </c>
      <c r="B128" s="108" t="s">
        <v>189</v>
      </c>
      <c r="C128" s="115">
        <f>VLOOKUP(B128,[2]Sheet1!$D:$F,3,0)</f>
        <v>1472.89</v>
      </c>
      <c r="D128" s="116">
        <f t="shared" si="2"/>
        <v>22.093350000000001</v>
      </c>
      <c r="E128" s="117">
        <v>1494.9833500000002</v>
      </c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</row>
    <row r="129" spans="1:20" ht="13" x14ac:dyDescent="0.3">
      <c r="A129" s="108">
        <v>410</v>
      </c>
      <c r="B129" s="108" t="s">
        <v>190</v>
      </c>
      <c r="C129" s="115">
        <f>VLOOKUP(B129,[2]Sheet1!$D:$F,3,0)</f>
        <v>1459.9704999999999</v>
      </c>
      <c r="D129" s="116">
        <f t="shared" si="2"/>
        <v>21.899557499999997</v>
      </c>
      <c r="E129" s="117">
        <v>1481.8700574999998</v>
      </c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</row>
    <row r="130" spans="1:20" ht="13" x14ac:dyDescent="0.3">
      <c r="A130" s="108">
        <v>32</v>
      </c>
      <c r="B130" s="108" t="s">
        <v>191</v>
      </c>
      <c r="C130" s="115">
        <f>VLOOKUP(B130,[2]Sheet1!$D:$F,3,0)</f>
        <v>1496.5923</v>
      </c>
      <c r="D130" s="116">
        <f t="shared" si="2"/>
        <v>22.448884499999998</v>
      </c>
      <c r="E130" s="117">
        <v>1519.0411845000001</v>
      </c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</row>
    <row r="131" spans="1:20" ht="13" x14ac:dyDescent="0.3">
      <c r="A131" s="108">
        <v>886</v>
      </c>
      <c r="B131" s="108" t="s">
        <v>192</v>
      </c>
      <c r="C131" s="115">
        <f>VLOOKUP(B131,[2]Sheet1!$D:$F,3,0)</f>
        <v>1574.7001</v>
      </c>
      <c r="D131" s="116">
        <f t="shared" si="2"/>
        <v>23.6205015</v>
      </c>
      <c r="E131" s="117">
        <v>1598.3206015000001</v>
      </c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</row>
    <row r="132" spans="1:20" ht="13" x14ac:dyDescent="0.3">
      <c r="A132" s="108">
        <v>454</v>
      </c>
      <c r="B132" s="108" t="s">
        <v>193</v>
      </c>
      <c r="C132" s="115">
        <f>VLOOKUP(B132,[2]Sheet1!$D:$F,3,0)</f>
        <v>1736.0971999999999</v>
      </c>
      <c r="D132" s="116">
        <f t="shared" si="2"/>
        <v>26.041457999999999</v>
      </c>
      <c r="E132" s="117">
        <v>1762.1386579999999</v>
      </c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</row>
    <row r="133" spans="1:20" ht="13" x14ac:dyDescent="0.3">
      <c r="A133" s="108">
        <v>976</v>
      </c>
      <c r="B133" s="108" t="s">
        <v>194</v>
      </c>
      <c r="C133" s="115">
        <f>VLOOKUP(B133,[2]Sheet1!$D:$F,3,0)</f>
        <v>2309.9596999999999</v>
      </c>
      <c r="D133" s="116">
        <f t="shared" si="2"/>
        <v>34.649395499999997</v>
      </c>
      <c r="E133" s="117">
        <v>2344.6090955</v>
      </c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</row>
    <row r="134" spans="1:20" ht="13" x14ac:dyDescent="0.3">
      <c r="A134" s="108">
        <v>834</v>
      </c>
      <c r="B134" s="108" t="s">
        <v>195</v>
      </c>
      <c r="C134" s="115">
        <f>VLOOKUP(B134,[2]Sheet1!$D:$F,3,0)</f>
        <v>2655</v>
      </c>
      <c r="D134" s="116">
        <f t="shared" si="2"/>
        <v>39.824999999999996</v>
      </c>
      <c r="E134" s="117">
        <v>2694.8249999999998</v>
      </c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</row>
    <row r="135" spans="1:20" ht="13" x14ac:dyDescent="0.3">
      <c r="A135" s="108">
        <v>108</v>
      </c>
      <c r="B135" s="108" t="s">
        <v>196</v>
      </c>
      <c r="C135" s="115">
        <f>VLOOKUP(B135,[2]Sheet1!$D:$F,3,0)</f>
        <v>2991.9094</v>
      </c>
      <c r="D135" s="116">
        <f t="shared" si="2"/>
        <v>44.878641000000002</v>
      </c>
      <c r="E135" s="117">
        <v>3036.7880409999998</v>
      </c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</row>
    <row r="136" spans="1:20" ht="13" x14ac:dyDescent="0.3">
      <c r="A136" s="108">
        <v>170</v>
      </c>
      <c r="B136" s="108" t="s">
        <v>197</v>
      </c>
      <c r="C136" s="115">
        <f>VLOOKUP(B136,[2]Sheet1!$D:$F,3,0)</f>
        <v>3219.31</v>
      </c>
      <c r="D136" s="116">
        <f t="shared" si="2"/>
        <v>48.289649999999995</v>
      </c>
      <c r="E136" s="117">
        <v>3267.5996500000001</v>
      </c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</row>
    <row r="137" spans="1:20" ht="13" x14ac:dyDescent="0.3">
      <c r="A137" s="108">
        <v>496</v>
      </c>
      <c r="B137" s="108" t="s">
        <v>198</v>
      </c>
      <c r="C137" s="115">
        <f>VLOOKUP(B137,[2]Sheet1!$D:$F,3,0)</f>
        <v>3597</v>
      </c>
      <c r="D137" s="116">
        <f t="shared" si="2"/>
        <v>53.954999999999998</v>
      </c>
      <c r="E137" s="117">
        <v>3650.9549999999999</v>
      </c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</row>
    <row r="138" spans="1:20" ht="13" x14ac:dyDescent="0.3">
      <c r="A138" s="108">
        <v>104</v>
      </c>
      <c r="B138" s="108" t="s">
        <v>199</v>
      </c>
      <c r="C138" s="115">
        <f>VLOOKUP(B138,[2]Sheet1!$D:$F,3,0)</f>
        <v>3658</v>
      </c>
      <c r="D138" s="116">
        <f>C138*0.01</f>
        <v>36.58</v>
      </c>
      <c r="E138" s="117">
        <v>3694.58</v>
      </c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</row>
    <row r="139" spans="1:20" ht="13" x14ac:dyDescent="0.3">
      <c r="A139" s="108">
        <v>800</v>
      </c>
      <c r="B139" s="108" t="s">
        <v>200</v>
      </c>
      <c r="C139" s="115">
        <f>VLOOKUP(B139,[2]Sheet1!$D:$F,3,0)</f>
        <v>3780.2849999999999</v>
      </c>
      <c r="D139" s="116">
        <f t="shared" ref="D139:D150" si="3">C139*0.015</f>
        <v>56.704274999999996</v>
      </c>
      <c r="E139" s="117">
        <v>3836.9892749999999</v>
      </c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</row>
    <row r="140" spans="1:20" ht="13" x14ac:dyDescent="0.3">
      <c r="A140" s="108">
        <v>116</v>
      </c>
      <c r="B140" s="108" t="s">
        <v>201</v>
      </c>
      <c r="C140" s="115">
        <f>VLOOKUP(B140,[2]Sheet1!$D:$F,3,0)</f>
        <v>4046.6574999999998</v>
      </c>
      <c r="D140" s="116">
        <f t="shared" si="3"/>
        <v>60.699862499999995</v>
      </c>
      <c r="E140" s="117">
        <v>4107.3573624999999</v>
      </c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</row>
    <row r="141" spans="1:20" ht="13" x14ac:dyDescent="0.3">
      <c r="A141" s="108">
        <v>969</v>
      </c>
      <c r="B141" s="108" t="s">
        <v>202</v>
      </c>
      <c r="C141" s="115">
        <f>VLOOKUP(B141,[2]Sheet1!$D:$F,3,0)</f>
        <v>4322.3450000000003</v>
      </c>
      <c r="D141" s="116">
        <f t="shared" si="3"/>
        <v>64.835175000000007</v>
      </c>
      <c r="E141" s="117">
        <v>4387.1801750000004</v>
      </c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</row>
    <row r="142" spans="1:20" ht="13" x14ac:dyDescent="0.3">
      <c r="A142" s="108">
        <v>728</v>
      </c>
      <c r="B142" s="108" t="s">
        <v>203</v>
      </c>
      <c r="C142" s="115">
        <f>VLOOKUP(B142,[2]Sheet1!$D:$F,3,0)</f>
        <v>5062.4030000000002</v>
      </c>
      <c r="D142" s="116">
        <f t="shared" si="3"/>
        <v>75.936045000000007</v>
      </c>
      <c r="E142" s="117">
        <v>5138.3390450000006</v>
      </c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</row>
    <row r="143" spans="1:20" ht="13" x14ac:dyDescent="0.3">
      <c r="A143" s="108">
        <v>600</v>
      </c>
      <c r="B143" s="108" t="s">
        <v>204</v>
      </c>
      <c r="C143" s="115">
        <f>VLOOKUP(B143,[2]Sheet1!$D:$F,3,0)</f>
        <v>6060</v>
      </c>
      <c r="D143" s="116">
        <f t="shared" si="3"/>
        <v>90.899999999999991</v>
      </c>
      <c r="E143" s="117">
        <v>6150.9</v>
      </c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</row>
    <row r="144" spans="1:20" ht="13" x14ac:dyDescent="0.3">
      <c r="A144" s="108">
        <v>324</v>
      </c>
      <c r="B144" s="108" t="s">
        <v>205</v>
      </c>
      <c r="C144" s="115">
        <f>VLOOKUP(B144,[2]Sheet1!$D:$F,3,0)</f>
        <v>8763.02</v>
      </c>
      <c r="D144" s="116">
        <f t="shared" si="3"/>
        <v>131.4453</v>
      </c>
      <c r="E144" s="117">
        <v>8894.4652999999998</v>
      </c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</row>
    <row r="145" spans="1:20" ht="13" x14ac:dyDescent="0.3">
      <c r="A145" s="108">
        <v>860</v>
      </c>
      <c r="B145" s="108" t="s">
        <v>206</v>
      </c>
      <c r="C145" s="115">
        <f>VLOOKUP(B145,[2]Sheet1!$D:$F,3,0)</f>
        <v>12019.08</v>
      </c>
      <c r="D145" s="116">
        <f t="shared" si="3"/>
        <v>180.28619999999998</v>
      </c>
      <c r="E145" s="117">
        <v>12199.3662</v>
      </c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</row>
    <row r="146" spans="1:20" ht="13" x14ac:dyDescent="0.3">
      <c r="A146" s="108">
        <v>360</v>
      </c>
      <c r="B146" s="108" t="s">
        <v>207</v>
      </c>
      <c r="C146" s="115">
        <f>VLOOKUP(B146,[2]Sheet1!$D:$F,3,0)</f>
        <v>17983</v>
      </c>
      <c r="D146" s="116">
        <f t="shared" si="3"/>
        <v>269.745</v>
      </c>
      <c r="E146" s="117">
        <v>18252.744999999999</v>
      </c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</row>
    <row r="147" spans="1:20" ht="13" x14ac:dyDescent="0.3">
      <c r="A147" s="108">
        <v>418</v>
      </c>
      <c r="B147" s="108" t="s">
        <v>208</v>
      </c>
      <c r="C147" s="115">
        <f>VLOOKUP(B147,[2]Sheet1!$D:$F,3,0)</f>
        <v>22775</v>
      </c>
      <c r="D147" s="116">
        <f t="shared" si="3"/>
        <v>341.625</v>
      </c>
      <c r="E147" s="117">
        <v>23116.625</v>
      </c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</row>
    <row r="148" spans="1:20" ht="13" x14ac:dyDescent="0.3">
      <c r="A148" s="108">
        <v>704</v>
      </c>
      <c r="B148" s="108" t="s">
        <v>209</v>
      </c>
      <c r="C148" s="115">
        <f>VLOOKUP(B148,[2]Sheet1!$D:$F,3,0)</f>
        <v>26332</v>
      </c>
      <c r="D148" s="116">
        <f t="shared" si="3"/>
        <v>394.97999999999996</v>
      </c>
      <c r="E148" s="117">
        <v>26726.98</v>
      </c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</row>
    <row r="149" spans="1:20" ht="13" x14ac:dyDescent="0.3">
      <c r="A149" s="108">
        <v>422</v>
      </c>
      <c r="B149" s="108" t="s">
        <v>210</v>
      </c>
      <c r="C149" s="115">
        <f>VLOOKUP(B149,[2]Sheet1!$D:$F,3,0)</f>
        <v>89500</v>
      </c>
      <c r="D149" s="116">
        <f t="shared" si="3"/>
        <v>1342.5</v>
      </c>
      <c r="E149" s="117">
        <v>90842.5</v>
      </c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</row>
    <row r="150" spans="1:20" ht="13" x14ac:dyDescent="0.3">
      <c r="A150" s="108">
        <v>157</v>
      </c>
      <c r="B150" s="108" t="s">
        <v>211</v>
      </c>
      <c r="C150" s="115">
        <f>VLOOKUP(B150,[2]Sheet1!$D:$F,3,0)</f>
        <v>6.7753589999999999</v>
      </c>
      <c r="D150" s="116">
        <f t="shared" si="3"/>
        <v>0.10163038499999999</v>
      </c>
      <c r="E150" s="113">
        <v>6.8769893849999999</v>
      </c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</row>
    <row r="151" spans="1:20" x14ac:dyDescent="0.25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</row>
    <row r="152" spans="1:20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</row>
    <row r="153" spans="1:20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</row>
    <row r="154" spans="1:20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</row>
    <row r="155" spans="1:20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</row>
    <row r="156" spans="1:20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</row>
    <row r="157" spans="1:20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</row>
    <row r="158" spans="1:20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</row>
    <row r="159" spans="1:20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</row>
    <row r="160" spans="1:20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2026-07-27T08:55:38Z</dcterms:created>
  <dcterms:modified xsi:type="dcterms:W3CDTF">2026-07-27T08:59:22Z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etDate">
    <vt:lpwstr>2026-07-27T08:59:10Z</vt:lpwstr>
  </property>
  <property fmtid="{D5CDD505-2E9C-101B-9397-08002B2CF9AE}" pid="4" name="MSIP_Label_027a3850-2850-457c-8efb-fdd5fa4d27d3_Method">
    <vt:lpwstr>Privileged</vt:lpwstr>
  </property>
  <property fmtid="{D5CDD505-2E9C-101B-9397-08002B2CF9AE}" pid="5" name="MSIP_Label_027a3850-2850-457c-8efb-fdd5fa4d27d3_Name">
    <vt:lpwstr>027a3850-2850-457c-8efb-fdd5fa4d27d3</vt:lpwstr>
  </property>
  <property fmtid="{D5CDD505-2E9C-101B-9397-08002B2CF9AE}" pid="6" name="MSIP_Label_027a3850-2850-457c-8efb-fdd5fa4d27d3_SiteId">
    <vt:lpwstr>7369e6ec-faa6-42fa-bc0e-4f332da5b1db</vt:lpwstr>
  </property>
  <property fmtid="{D5CDD505-2E9C-101B-9397-08002B2CF9AE}" pid="7" name="MSIP_Label_027a3850-2850-457c-8efb-fdd5fa4d27d3_ActionId">
    <vt:lpwstr>e9cb62a5-12f9-4726-942c-c1fe3ce2db05</vt:lpwstr>
  </property>
  <property fmtid="{D5CDD505-2E9C-101B-9397-08002B2CF9AE}" pid="8" name="MSIP_Label_027a3850-2850-457c-8efb-fdd5fa4d27d3_ContentBits">
    <vt:lpwstr>0</vt:lpwstr>
  </property>
  <property fmtid="{D5CDD505-2E9C-101B-9397-08002B2CF9AE}" pid="9" name="MSIP_Label_027a3850-2850-457c-8efb-fdd5fa4d27d3_Tag">
    <vt:lpwstr>10, 0, 1, 1</vt:lpwstr>
  </property>
</Properties>
</file>