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8_{D9CEB6E7-D021-4AF7-BC96-A25A1561BD68}" xr6:coauthVersionLast="47" xr6:coauthVersionMax="47" xr10:uidLastSave="{00000000-0000-0000-0000-000000000000}"/>
  <bookViews>
    <workbookView xWindow="28680" yWindow="-120" windowWidth="38640" windowHeight="21120" activeTab="1" xr2:uid="{5E1257F7-4594-493B-880B-24D20C2D749E}"/>
  </bookViews>
  <sheets>
    <sheet name="Current Rate" sheetId="1" r:id="rId1"/>
    <sheet name="Card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0" i="2" l="1"/>
  <c r="E150" i="2" s="1"/>
  <c r="F150" i="2" s="1"/>
  <c r="D149" i="2"/>
  <c r="E149" i="2" s="1"/>
  <c r="F149" i="2" s="1"/>
  <c r="D148" i="2"/>
  <c r="E148" i="2" s="1"/>
  <c r="F148" i="2" s="1"/>
  <c r="D147" i="2"/>
  <c r="E147" i="2" s="1"/>
  <c r="F147" i="2" s="1"/>
  <c r="E146" i="2"/>
  <c r="F146" i="2" s="1"/>
  <c r="D146" i="2"/>
  <c r="D145" i="2"/>
  <c r="E145" i="2" s="1"/>
  <c r="F145" i="2" s="1"/>
  <c r="D144" i="2"/>
  <c r="E144" i="2" s="1"/>
  <c r="F144" i="2" s="1"/>
  <c r="D143" i="2"/>
  <c r="E143" i="2" s="1"/>
  <c r="F143" i="2" s="1"/>
  <c r="D142" i="2"/>
  <c r="E142" i="2" s="1"/>
  <c r="F142" i="2" s="1"/>
  <c r="F141" i="2"/>
  <c r="E141" i="2"/>
  <c r="D141" i="2"/>
  <c r="E140" i="2"/>
  <c r="F140" i="2" s="1"/>
  <c r="D140" i="2"/>
  <c r="E139" i="2"/>
  <c r="F139" i="2" s="1"/>
  <c r="D139" i="2"/>
  <c r="D138" i="2"/>
  <c r="E138" i="2" s="1"/>
  <c r="F138" i="2" s="1"/>
  <c r="D137" i="2"/>
  <c r="E137" i="2" s="1"/>
  <c r="F137" i="2" s="1"/>
  <c r="D136" i="2"/>
  <c r="E136" i="2" s="1"/>
  <c r="F136" i="2" s="1"/>
  <c r="D135" i="2"/>
  <c r="E135" i="2" s="1"/>
  <c r="F135" i="2" s="1"/>
  <c r="D134" i="2"/>
  <c r="E134" i="2" s="1"/>
  <c r="F134" i="2" s="1"/>
  <c r="D133" i="2"/>
  <c r="E133" i="2" s="1"/>
  <c r="F133" i="2" s="1"/>
  <c r="E132" i="2"/>
  <c r="F132" i="2" s="1"/>
  <c r="D132" i="2"/>
  <c r="D131" i="2"/>
  <c r="E131" i="2" s="1"/>
  <c r="F131" i="2" s="1"/>
  <c r="D130" i="2"/>
  <c r="E130" i="2" s="1"/>
  <c r="F130" i="2" s="1"/>
  <c r="D129" i="2"/>
  <c r="E129" i="2" s="1"/>
  <c r="F129" i="2" s="1"/>
  <c r="D128" i="2"/>
  <c r="E128" i="2" s="1"/>
  <c r="F128" i="2" s="1"/>
  <c r="F127" i="2"/>
  <c r="E127" i="2"/>
  <c r="D127" i="2"/>
  <c r="E126" i="2"/>
  <c r="F126" i="2" s="1"/>
  <c r="D126" i="2"/>
  <c r="E125" i="2"/>
  <c r="F125" i="2" s="1"/>
  <c r="D125" i="2"/>
  <c r="D124" i="2"/>
  <c r="E124" i="2" s="1"/>
  <c r="F124" i="2" s="1"/>
  <c r="D123" i="2"/>
  <c r="E123" i="2" s="1"/>
  <c r="F123" i="2" s="1"/>
  <c r="D122" i="2"/>
  <c r="E122" i="2" s="1"/>
  <c r="F122" i="2" s="1"/>
  <c r="D121" i="2"/>
  <c r="E121" i="2" s="1"/>
  <c r="F121" i="2" s="1"/>
  <c r="D120" i="2"/>
  <c r="E120" i="2" s="1"/>
  <c r="F120" i="2" s="1"/>
  <c r="D119" i="2"/>
  <c r="E119" i="2" s="1"/>
  <c r="F119" i="2" s="1"/>
  <c r="E118" i="2"/>
  <c r="F118" i="2" s="1"/>
  <c r="D118" i="2"/>
  <c r="D117" i="2"/>
  <c r="E117" i="2" s="1"/>
  <c r="F117" i="2" s="1"/>
  <c r="D116" i="2"/>
  <c r="E116" i="2" s="1"/>
  <c r="F116" i="2" s="1"/>
  <c r="D115" i="2"/>
  <c r="E115" i="2" s="1"/>
  <c r="F115" i="2" s="1"/>
  <c r="D114" i="2"/>
  <c r="E114" i="2" s="1"/>
  <c r="F114" i="2" s="1"/>
  <c r="F113" i="2"/>
  <c r="E113" i="2"/>
  <c r="D113" i="2"/>
  <c r="E112" i="2"/>
  <c r="F112" i="2" s="1"/>
  <c r="D112" i="2"/>
  <c r="E111" i="2"/>
  <c r="F111" i="2" s="1"/>
  <c r="D111" i="2"/>
  <c r="D110" i="2"/>
  <c r="E110" i="2" s="1"/>
  <c r="F110" i="2" s="1"/>
  <c r="D109" i="2"/>
  <c r="E109" i="2" s="1"/>
  <c r="F109" i="2" s="1"/>
  <c r="D108" i="2"/>
  <c r="E108" i="2" s="1"/>
  <c r="F108" i="2" s="1"/>
  <c r="D107" i="2"/>
  <c r="E107" i="2" s="1"/>
  <c r="F107" i="2" s="1"/>
  <c r="D106" i="2"/>
  <c r="E106" i="2" s="1"/>
  <c r="F106" i="2" s="1"/>
  <c r="D105" i="2"/>
  <c r="E105" i="2" s="1"/>
  <c r="F105" i="2" s="1"/>
  <c r="E104" i="2"/>
  <c r="F104" i="2" s="1"/>
  <c r="D104" i="2"/>
  <c r="D103" i="2"/>
  <c r="E103" i="2" s="1"/>
  <c r="F103" i="2" s="1"/>
  <c r="D102" i="2"/>
  <c r="E102" i="2" s="1"/>
  <c r="F102" i="2" s="1"/>
  <c r="D101" i="2"/>
  <c r="E101" i="2" s="1"/>
  <c r="F101" i="2" s="1"/>
  <c r="D100" i="2"/>
  <c r="E100" i="2" s="1"/>
  <c r="F100" i="2" s="1"/>
  <c r="F99" i="2"/>
  <c r="E99" i="2"/>
  <c r="D99" i="2"/>
  <c r="E98" i="2"/>
  <c r="F98" i="2" s="1"/>
  <c r="D98" i="2"/>
  <c r="E97" i="2"/>
  <c r="F97" i="2" s="1"/>
  <c r="D97" i="2"/>
  <c r="D96" i="2"/>
  <c r="E96" i="2" s="1"/>
  <c r="F96" i="2" s="1"/>
  <c r="D95" i="2"/>
  <c r="E95" i="2" s="1"/>
  <c r="F95" i="2" s="1"/>
  <c r="D94" i="2"/>
  <c r="E94" i="2" s="1"/>
  <c r="F94" i="2" s="1"/>
  <c r="D93" i="2"/>
  <c r="E93" i="2" s="1"/>
  <c r="F93" i="2" s="1"/>
  <c r="D92" i="2"/>
  <c r="E92" i="2" s="1"/>
  <c r="F92" i="2" s="1"/>
  <c r="D91" i="2"/>
  <c r="E91" i="2" s="1"/>
  <c r="F91" i="2" s="1"/>
  <c r="E90" i="2"/>
  <c r="F90" i="2" s="1"/>
  <c r="D90" i="2"/>
  <c r="D89" i="2"/>
  <c r="E89" i="2" s="1"/>
  <c r="F89" i="2" s="1"/>
  <c r="D88" i="2"/>
  <c r="E88" i="2" s="1"/>
  <c r="F88" i="2" s="1"/>
  <c r="D87" i="2"/>
  <c r="E87" i="2" s="1"/>
  <c r="F87" i="2" s="1"/>
  <c r="D86" i="2"/>
  <c r="E86" i="2" s="1"/>
  <c r="F86" i="2" s="1"/>
  <c r="F85" i="2"/>
  <c r="E85" i="2"/>
  <c r="D85" i="2"/>
  <c r="E84" i="2"/>
  <c r="F84" i="2" s="1"/>
  <c r="D84" i="2"/>
  <c r="E83" i="2"/>
  <c r="F83" i="2" s="1"/>
  <c r="D83" i="2"/>
  <c r="D82" i="2"/>
  <c r="E82" i="2" s="1"/>
  <c r="F82" i="2" s="1"/>
  <c r="D81" i="2"/>
  <c r="E81" i="2" s="1"/>
  <c r="F81" i="2" s="1"/>
  <c r="D80" i="2"/>
  <c r="E80" i="2" s="1"/>
  <c r="F80" i="2" s="1"/>
  <c r="D79" i="2"/>
  <c r="E79" i="2" s="1"/>
  <c r="F79" i="2" s="1"/>
  <c r="D78" i="2"/>
  <c r="E78" i="2" s="1"/>
  <c r="F78" i="2" s="1"/>
  <c r="D77" i="2"/>
  <c r="E77" i="2" s="1"/>
  <c r="F77" i="2" s="1"/>
  <c r="E76" i="2"/>
  <c r="F76" i="2" s="1"/>
  <c r="D76" i="2"/>
  <c r="D75" i="2"/>
  <c r="E75" i="2" s="1"/>
  <c r="F75" i="2" s="1"/>
  <c r="D74" i="2"/>
  <c r="E74" i="2" s="1"/>
  <c r="F74" i="2" s="1"/>
  <c r="D73" i="2"/>
  <c r="E73" i="2" s="1"/>
  <c r="F73" i="2" s="1"/>
  <c r="D72" i="2"/>
  <c r="E72" i="2" s="1"/>
  <c r="F72" i="2" s="1"/>
  <c r="F71" i="2"/>
  <c r="E71" i="2"/>
  <c r="D71" i="2"/>
  <c r="E70" i="2"/>
  <c r="F70" i="2" s="1"/>
  <c r="D70" i="2"/>
  <c r="E69" i="2"/>
  <c r="F69" i="2" s="1"/>
  <c r="D69" i="2"/>
  <c r="D68" i="2"/>
  <c r="E68" i="2" s="1"/>
  <c r="F68" i="2" s="1"/>
  <c r="D67" i="2"/>
  <c r="E67" i="2" s="1"/>
  <c r="F67" i="2" s="1"/>
  <c r="D66" i="2"/>
  <c r="E66" i="2" s="1"/>
  <c r="F66" i="2" s="1"/>
  <c r="D65" i="2"/>
  <c r="E65" i="2" s="1"/>
  <c r="F65" i="2" s="1"/>
  <c r="D64" i="2"/>
  <c r="E64" i="2" s="1"/>
  <c r="F64" i="2" s="1"/>
  <c r="D63" i="2"/>
  <c r="E63" i="2" s="1"/>
  <c r="F63" i="2" s="1"/>
  <c r="E62" i="2"/>
  <c r="F62" i="2" s="1"/>
  <c r="D62" i="2"/>
  <c r="D61" i="2"/>
  <c r="E61" i="2" s="1"/>
  <c r="F61" i="2" s="1"/>
  <c r="D60" i="2"/>
  <c r="E60" i="2" s="1"/>
  <c r="F60" i="2" s="1"/>
  <c r="D59" i="2"/>
  <c r="E59" i="2" s="1"/>
  <c r="F59" i="2" s="1"/>
  <c r="D58" i="2"/>
  <c r="E58" i="2" s="1"/>
  <c r="F58" i="2" s="1"/>
  <c r="F57" i="2"/>
  <c r="E57" i="2"/>
  <c r="D57" i="2"/>
  <c r="E56" i="2"/>
  <c r="F56" i="2" s="1"/>
  <c r="D56" i="2"/>
  <c r="E55" i="2"/>
  <c r="F55" i="2" s="1"/>
  <c r="D55" i="2"/>
  <c r="D54" i="2"/>
  <c r="E54" i="2" s="1"/>
  <c r="F54" i="2" s="1"/>
  <c r="D53" i="2"/>
  <c r="E53" i="2" s="1"/>
  <c r="F53" i="2" s="1"/>
  <c r="D52" i="2"/>
  <c r="E52" i="2" s="1"/>
  <c r="F52" i="2" s="1"/>
  <c r="D51" i="2"/>
  <c r="E51" i="2" s="1"/>
  <c r="F51" i="2" s="1"/>
  <c r="D50" i="2"/>
  <c r="E50" i="2" s="1"/>
  <c r="F50" i="2" s="1"/>
  <c r="D49" i="2"/>
  <c r="E49" i="2" s="1"/>
  <c r="F49" i="2" s="1"/>
  <c r="E48" i="2"/>
  <c r="F48" i="2" s="1"/>
  <c r="D48" i="2"/>
  <c r="D47" i="2"/>
  <c r="E47" i="2" s="1"/>
  <c r="F47" i="2" s="1"/>
  <c r="D46" i="2"/>
  <c r="E46" i="2" s="1"/>
  <c r="F46" i="2" s="1"/>
  <c r="D45" i="2"/>
  <c r="E45" i="2" s="1"/>
  <c r="F45" i="2" s="1"/>
  <c r="D44" i="2"/>
  <c r="E44" i="2" s="1"/>
  <c r="F44" i="2" s="1"/>
  <c r="F43" i="2"/>
  <c r="E43" i="2"/>
  <c r="D43" i="2"/>
  <c r="E42" i="2"/>
  <c r="F42" i="2" s="1"/>
  <c r="D42" i="2"/>
  <c r="E41" i="2"/>
  <c r="F41" i="2" s="1"/>
  <c r="D41" i="2"/>
  <c r="D40" i="2"/>
  <c r="E40" i="2" s="1"/>
  <c r="F40" i="2" s="1"/>
  <c r="D39" i="2"/>
  <c r="E39" i="2" s="1"/>
  <c r="F39" i="2" s="1"/>
  <c r="D38" i="2"/>
  <c r="E38" i="2" s="1"/>
  <c r="F38" i="2" s="1"/>
  <c r="D37" i="2"/>
  <c r="E37" i="2" s="1"/>
  <c r="F37" i="2" s="1"/>
  <c r="D36" i="2"/>
  <c r="E36" i="2" s="1"/>
  <c r="F36" i="2" s="1"/>
  <c r="D35" i="2"/>
  <c r="E35" i="2" s="1"/>
  <c r="F35" i="2" s="1"/>
  <c r="E34" i="2"/>
  <c r="F34" i="2" s="1"/>
  <c r="D34" i="2"/>
  <c r="D33" i="2"/>
  <c r="E33" i="2" s="1"/>
  <c r="F33" i="2" s="1"/>
  <c r="D32" i="2"/>
  <c r="E32" i="2" s="1"/>
  <c r="F32" i="2" s="1"/>
  <c r="D31" i="2"/>
  <c r="E31" i="2" s="1"/>
  <c r="F31" i="2" s="1"/>
  <c r="D30" i="2"/>
  <c r="E30" i="2" s="1"/>
  <c r="F30" i="2" s="1"/>
  <c r="D29" i="2"/>
  <c r="E29" i="2" s="1"/>
  <c r="F29" i="2" s="1"/>
  <c r="E28" i="2"/>
  <c r="F28" i="2" s="1"/>
  <c r="D28" i="2"/>
  <c r="E27" i="2"/>
  <c r="F27" i="2" s="1"/>
  <c r="D27" i="2"/>
  <c r="D26" i="2"/>
  <c r="E26" i="2" s="1"/>
  <c r="F26" i="2" s="1"/>
  <c r="D25" i="2"/>
  <c r="E25" i="2" s="1"/>
  <c r="F25" i="2" s="1"/>
  <c r="D24" i="2"/>
  <c r="E24" i="2" s="1"/>
  <c r="F24" i="2" s="1"/>
  <c r="D23" i="2"/>
  <c r="E23" i="2" s="1"/>
  <c r="F23" i="2" s="1"/>
  <c r="D22" i="2"/>
  <c r="E22" i="2" s="1"/>
  <c r="F22" i="2" s="1"/>
  <c r="D21" i="2"/>
  <c r="E21" i="2" s="1"/>
  <c r="F21" i="2" s="1"/>
  <c r="E20" i="2"/>
  <c r="F20" i="2" s="1"/>
  <c r="D20" i="2"/>
  <c r="D19" i="2"/>
  <c r="E19" i="2" s="1"/>
  <c r="F19" i="2" s="1"/>
  <c r="D18" i="2"/>
  <c r="E18" i="2" s="1"/>
  <c r="F18" i="2" s="1"/>
  <c r="D17" i="2"/>
  <c r="E17" i="2" s="1"/>
  <c r="F17" i="2" s="1"/>
  <c r="D16" i="2"/>
  <c r="E16" i="2" s="1"/>
  <c r="F16" i="2" s="1"/>
  <c r="F15" i="2"/>
  <c r="E15" i="2"/>
  <c r="D15" i="2"/>
  <c r="E14" i="2"/>
  <c r="F14" i="2" s="1"/>
  <c r="D14" i="2"/>
  <c r="E13" i="2"/>
  <c r="F13" i="2" s="1"/>
  <c r="D13" i="2"/>
  <c r="D12" i="2"/>
  <c r="E12" i="2" s="1"/>
  <c r="F12" i="2" s="1"/>
  <c r="D11" i="2"/>
  <c r="E11" i="2" s="1"/>
  <c r="F11" i="2" s="1"/>
  <c r="D10" i="2"/>
  <c r="E10" i="2" s="1"/>
  <c r="F10" i="2" s="1"/>
  <c r="D9" i="2"/>
  <c r="E9" i="2" s="1"/>
  <c r="F9" i="2" s="1"/>
  <c r="D8" i="2"/>
  <c r="E8" i="2" s="1"/>
  <c r="F8" i="2" s="1"/>
  <c r="D7" i="2"/>
  <c r="E7" i="2" s="1"/>
  <c r="F7" i="2" s="1"/>
  <c r="E6" i="2"/>
  <c r="F6" i="2" s="1"/>
  <c r="D6" i="2"/>
  <c r="D5" i="2"/>
  <c r="E5" i="2" s="1"/>
  <c r="F5" i="2" s="1"/>
  <c r="D4" i="2"/>
  <c r="E4" i="2" s="1"/>
  <c r="F4" i="2" s="1"/>
  <c r="D3" i="2"/>
  <c r="E3" i="2" s="1"/>
  <c r="F3" i="2" s="1"/>
  <c r="D2" i="2"/>
  <c r="E2" i="2" s="1"/>
  <c r="F2" i="2" s="1"/>
  <c r="L1" i="2"/>
  <c r="K56" i="1"/>
  <c r="T43" i="1"/>
  <c r="P43" i="1"/>
  <c r="S43" i="1" s="1"/>
  <c r="G43" i="1"/>
  <c r="K43" i="1" s="1"/>
  <c r="B43" i="1" s="1"/>
  <c r="K41" i="1"/>
  <c r="J41" i="1"/>
  <c r="H41" i="1"/>
  <c r="G41" i="1"/>
  <c r="P41" i="1" s="1"/>
  <c r="B41" i="1"/>
  <c r="L50" i="1" s="1"/>
  <c r="P39" i="1"/>
  <c r="Q39" i="1" s="1"/>
  <c r="J39" i="1"/>
  <c r="H39" i="1"/>
  <c r="G39" i="1"/>
  <c r="K39" i="1" s="1"/>
  <c r="P37" i="1"/>
  <c r="T37" i="1" s="1"/>
  <c r="G37" i="1"/>
  <c r="H37" i="1" s="1"/>
  <c r="G35" i="1"/>
  <c r="P35" i="1" s="1"/>
  <c r="X34" i="1"/>
  <c r="G33" i="1"/>
  <c r="X32" i="1" s="1"/>
  <c r="G31" i="1"/>
  <c r="X30" i="1" s="1"/>
  <c r="G29" i="1"/>
  <c r="X28" i="1" s="1"/>
  <c r="G27" i="1"/>
  <c r="P27" i="1" s="1"/>
  <c r="G25" i="1"/>
  <c r="X26" i="1" s="1"/>
  <c r="C23" i="1"/>
  <c r="B23" i="1"/>
  <c r="B39" i="1" s="1"/>
  <c r="B16" i="1"/>
  <c r="T41" i="1" l="1"/>
  <c r="S41" i="1"/>
  <c r="Q41" i="1"/>
  <c r="S27" i="1"/>
  <c r="Q27" i="1"/>
  <c r="T27" i="1" s="1"/>
  <c r="T35" i="1"/>
  <c r="S35" i="1"/>
  <c r="Q35" i="1"/>
  <c r="C43" i="1"/>
  <c r="B27" i="1"/>
  <c r="L52" i="1" s="1"/>
  <c r="B29" i="1"/>
  <c r="J37" i="1"/>
  <c r="S39" i="1"/>
  <c r="C25" i="1"/>
  <c r="L48" i="1" s="1"/>
  <c r="C31" i="1"/>
  <c r="C33" i="1"/>
  <c r="C35" i="1"/>
  <c r="K37" i="1"/>
  <c r="B37" i="1" s="1"/>
  <c r="T39" i="1"/>
  <c r="H43" i="1"/>
  <c r="J43" i="1"/>
  <c r="H25" i="1"/>
  <c r="H27" i="1"/>
  <c r="K27" i="1" s="1"/>
  <c r="H29" i="1"/>
  <c r="H31" i="1"/>
  <c r="H33" i="1"/>
  <c r="K33" i="1" s="1"/>
  <c r="B33" i="1" s="1"/>
  <c r="L51" i="1" s="1"/>
  <c r="H35" i="1"/>
  <c r="Q37" i="1"/>
  <c r="C41" i="1"/>
  <c r="J25" i="1"/>
  <c r="B25" i="1" s="1"/>
  <c r="J27" i="1"/>
  <c r="C27" i="1" s="1"/>
  <c r="J29" i="1"/>
  <c r="J31" i="1"/>
  <c r="J33" i="1"/>
  <c r="J35" i="1"/>
  <c r="S37" i="1"/>
  <c r="Q43" i="1"/>
  <c r="K25" i="1"/>
  <c r="K29" i="1"/>
  <c r="C29" i="1" s="1"/>
  <c r="L49" i="1" s="1"/>
  <c r="K31" i="1"/>
  <c r="B31" i="1" s="1"/>
  <c r="K35" i="1"/>
  <c r="B35" i="1" s="1"/>
  <c r="P25" i="1"/>
  <c r="P29" i="1"/>
  <c r="P31" i="1"/>
  <c r="P33" i="1"/>
  <c r="C39" i="1"/>
  <c r="Y24" i="1"/>
  <c r="C37" i="1"/>
  <c r="AA24" i="1" l="1"/>
  <c r="Y34" i="1"/>
  <c r="Y32" i="1"/>
  <c r="Y30" i="1"/>
  <c r="Y28" i="1"/>
  <c r="Y26" i="1"/>
  <c r="T29" i="1"/>
  <c r="S29" i="1"/>
  <c r="Q29" i="1"/>
  <c r="T25" i="1"/>
  <c r="S25" i="1"/>
  <c r="Q25" i="1"/>
  <c r="S33" i="1"/>
  <c r="Q33" i="1"/>
  <c r="T33" i="1" s="1"/>
  <c r="T31" i="1"/>
  <c r="S31" i="1"/>
  <c r="Q31" i="1"/>
  <c r="AB24" i="1" l="1"/>
  <c r="AA34" i="1"/>
  <c r="AA32" i="1"/>
  <c r="AA30" i="1"/>
  <c r="AA28" i="1"/>
  <c r="AA26" i="1"/>
  <c r="AB34" i="1" l="1"/>
  <c r="AB32" i="1"/>
  <c r="AB30" i="1"/>
  <c r="AB28" i="1"/>
  <c r="AB26" i="1"/>
</calcChain>
</file>

<file path=xl/sharedStrings.xml><?xml version="1.0" encoding="utf-8"?>
<sst xmlns="http://schemas.openxmlformats.org/spreadsheetml/2006/main" count="263" uniqueCount="213">
  <si>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</si>
  <si>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</si>
  <si>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</si>
  <si>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</si>
  <si>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</si>
  <si>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</si>
  <si>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</si>
  <si>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</si>
  <si>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</si>
  <si>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</si>
  <si>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</si>
  <si>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</si>
  <si>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</si>
  <si>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</si>
  <si>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</si>
  <si>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</si>
  <si>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</si>
  <si>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</si>
  <si>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</si>
  <si>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</si>
  <si>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</si>
  <si>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</si>
  <si>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</si>
  <si>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</si>
  <si>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</si>
  <si>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</si>
  <si>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</si>
  <si>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</si>
  <si>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</si>
  <si>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</si>
  <si>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</si>
  <si>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</si>
  <si>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</si>
  <si>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</si>
  <si>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</si>
  <si>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</si>
  <si>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</si>
  <si>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</si>
  <si>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</si>
  <si>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</si>
  <si>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</si>
  <si>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</si>
  <si>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</si>
  <si>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</si>
  <si>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</si>
  <si>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</si>
  <si>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</si>
  <si>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</si>
  <si>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</si>
  <si>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</si>
  <si>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</si>
  <si>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</si>
  <si>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</si>
  <si>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</si>
  <si>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</si>
  <si>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</si>
  <si>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</si>
  <si>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</si>
  <si>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</si>
  <si>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</si>
  <si>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>Spread</t>
  </si>
  <si>
    <t>Final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</si>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</sst>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8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75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</cellXfs>
  <cellStyles count="5">
    <cellStyle name="Comma" xfId="1" builtinId="3"/>
    <cellStyle name="Comma 2" xfId="4" xr:uid="{19777D92-8D5C-4474-B39A-4C005CAC09C7}"/>
    <cellStyle name="Hyperlink" xfId="2" builtinId="8"/>
    <cellStyle name="Normal" xfId="0" builtinId="0"/>
    <cellStyle name="Normal 3" xfId="3" xr:uid="{B6507A6F-64B0-44B6-ADF6-B4F223F5F1C5}"/>
  </cellStyles>
  <dxfs count="4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chinaza_anugwom_stanbicibtc_com/Documents/Attachments/CURRENT%20RATE%20GUIDE%20-%20July%2029th%202026.xlsx" TargetMode="External"/><Relationship Id="rId1" Type="http://schemas.openxmlformats.org/officeDocument/2006/relationships/externalLinkPath" Target="https://standardbank-my.sharepoint.com/personal/chinaza_anugwom_stanbicibtc_com/Documents/Attachments/CURRENT%20RATE%20GUIDE%20-%20July%2029th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  <sheetName val="Card1"/>
    </sheetNames>
    <sheetDataSet>
      <sheetData sheetId="0"/>
      <sheetData sheetId="1"/>
      <sheetData sheetId="2">
        <row r="7">
          <cell r="G7">
            <v>1345</v>
          </cell>
          <cell r="H7">
            <v>1370</v>
          </cell>
        </row>
        <row r="9">
          <cell r="G9">
            <v>1.1397999999999999</v>
          </cell>
        </row>
        <row r="10">
          <cell r="G10">
            <v>163.66999999999999</v>
          </cell>
        </row>
        <row r="11">
          <cell r="G11">
            <v>1.3301000000000001</v>
          </cell>
        </row>
        <row r="12">
          <cell r="G12">
            <v>0.81879999999999997</v>
          </cell>
        </row>
        <row r="13">
          <cell r="G13">
            <v>16.712599999999998</v>
          </cell>
        </row>
        <row r="14">
          <cell r="G14">
            <v>6.5578000000000003</v>
          </cell>
        </row>
        <row r="15">
          <cell r="G15">
            <v>1.4094</v>
          </cell>
        </row>
        <row r="16">
          <cell r="G16">
            <v>0.6946</v>
          </cell>
        </row>
        <row r="17">
          <cell r="G17">
            <v>6.7672999999999996</v>
          </cell>
        </row>
        <row r="18">
          <cell r="G18">
            <v>6.7666000000000004</v>
          </cell>
        </row>
        <row r="19">
          <cell r="G19">
            <v>1365.29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B292B-97CE-4FE2-9A8B-73D25DE4D512}">
  <dimension ref="A1:AI93"/>
  <sheetViews>
    <sheetView workbookViewId="0">
      <selection activeCell="D53" sqref="D53"/>
    </sheetView>
  </sheetViews>
  <sheetFormatPr defaultColWidth="8.81640625" defaultRowHeight="14.5" x14ac:dyDescent="0.35"/>
  <cols>
    <col min="1" max="1" width="24.36328125" style="4" customWidth="1"/>
    <col min="2" max="2" width="20" style="4" customWidth="1"/>
    <col min="3" max="3" width="29.81640625" style="4" customWidth="1"/>
    <col min="4" max="4" width="26" style="4" customWidth="1"/>
    <col min="5" max="5" width="15.26953125" style="4" customWidth="1"/>
    <col min="6" max="6" width="21.36328125" style="4" customWidth="1"/>
    <col min="7" max="7" width="27.08984375" style="57" hidden="1" customWidth="1"/>
    <col min="8" max="8" width="11.26953125" style="57" hidden="1" customWidth="1"/>
    <col min="9" max="9" width="2.26953125" style="57" hidden="1" customWidth="1"/>
    <col min="10" max="10" width="36" style="57" customWidth="1"/>
    <col min="11" max="11" width="25.36328125" style="57" bestFit="1" customWidth="1"/>
    <col min="12" max="12" width="0.81640625" style="4" customWidth="1"/>
    <col min="13" max="13" width="27.81640625" style="4" customWidth="1"/>
    <col min="14" max="14" width="0.7265625" style="4" customWidth="1"/>
    <col min="15" max="15" width="21.36328125" style="4" customWidth="1"/>
    <col min="16" max="16" width="27.08984375" style="57" hidden="1" customWidth="1"/>
    <col min="17" max="17" width="11.26953125" style="57" hidden="1" customWidth="1"/>
    <col min="18" max="18" width="2.26953125" style="57" hidden="1" customWidth="1"/>
    <col min="19" max="19" width="36" style="57" customWidth="1"/>
    <col min="20" max="20" width="25.36328125" style="57" bestFit="1" customWidth="1"/>
    <col min="21" max="21" width="0.81640625" style="4" customWidth="1"/>
    <col min="22" max="22" width="27.81640625" style="4" customWidth="1"/>
    <col min="23" max="23" width="24.08984375" style="4" customWidth="1"/>
    <col min="24" max="24" width="11.26953125" style="4" hidden="1" customWidth="1"/>
    <col min="25" max="25" width="11.81640625" style="4" customWidth="1"/>
    <col min="26" max="26" width="4.36328125" style="4" customWidth="1"/>
    <col min="27" max="27" width="20" style="4" bestFit="1" customWidth="1"/>
    <col min="28" max="28" width="18.6328125" style="4" customWidth="1"/>
    <col min="29" max="29" width="16.26953125" style="4" customWidth="1"/>
    <col min="30" max="30" width="28.7265625" style="4" hidden="1" customWidth="1"/>
    <col min="31" max="16384" width="8.8164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/>
      <c r="H9" s="16"/>
      <c r="I9" s="10"/>
      <c r="J9" s="10"/>
      <c r="K9" s="3"/>
      <c r="L9" s="2"/>
      <c r="M9" s="2"/>
      <c r="O9" s="10"/>
      <c r="P9" s="16"/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/>
      <c r="H10" s="16"/>
      <c r="I10" s="10"/>
      <c r="J10" s="10"/>
      <c r="K10" s="3"/>
      <c r="L10" s="2"/>
      <c r="M10" s="2"/>
      <c r="O10" s="10"/>
      <c r="P10" s="16"/>
      <c r="Q10" s="16"/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/>
      <c r="H11" s="16"/>
      <c r="I11" s="16"/>
      <c r="J11" s="15"/>
      <c r="K11" s="18"/>
      <c r="L11" s="2"/>
      <c r="M11" s="2"/>
      <c r="O11" s="2"/>
      <c r="P11" s="17"/>
      <c r="Q11" s="16"/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46232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5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1345</v>
      </c>
      <c r="C23" s="8">
        <f>[1]POPULATE!H7</f>
        <v>1370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1370</v>
      </c>
      <c r="Z24" s="19"/>
      <c r="AA24" s="50">
        <f>Y24</f>
        <v>1370</v>
      </c>
      <c r="AB24" s="49">
        <f>AA24</f>
        <v>1370</v>
      </c>
      <c r="AD24" s="4" t="s">
        <v>23</v>
      </c>
    </row>
    <row r="25" spans="1:35" ht="14" x14ac:dyDescent="0.3">
      <c r="A25" s="2" t="s">
        <v>24</v>
      </c>
      <c r="B25" s="8">
        <f>B23*(J25-0.0075)</f>
        <v>1509.4934999999998</v>
      </c>
      <c r="C25" s="8">
        <f>+C23*(K25-0.0055)</f>
        <v>1567.6909999999998</v>
      </c>
      <c r="D25" s="8"/>
      <c r="E25" s="8"/>
      <c r="F25" s="51" t="s">
        <v>25</v>
      </c>
      <c r="G25" s="52">
        <f>[1]POPULATE!G9</f>
        <v>1.1397999999999999</v>
      </c>
      <c r="H25" s="53">
        <f>+G25+0.03</f>
        <v>1.1698</v>
      </c>
      <c r="I25" s="53"/>
      <c r="J25" s="45">
        <f>+(G25-($J$17/10000))+0</f>
        <v>1.1297999999999999</v>
      </c>
      <c r="K25" s="45">
        <f>+(G25+($K$17/10000))+0</f>
        <v>1.1497999999999999</v>
      </c>
      <c r="L25" s="8" t="s">
        <v>26</v>
      </c>
      <c r="M25" s="54"/>
      <c r="N25" s="48"/>
      <c r="O25" s="51" t="s">
        <v>25</v>
      </c>
      <c r="P25" s="52">
        <f>G25</f>
        <v>1.1397999999999999</v>
      </c>
      <c r="Q25" s="53">
        <f>+P25+0.03</f>
        <v>1.1698</v>
      </c>
      <c r="R25" s="53"/>
      <c r="S25" s="45">
        <f>+(P25-($S$17/10000))+0</f>
        <v>1.1248</v>
      </c>
      <c r="T25" s="45">
        <f>+(P25+($T$17/10000))+0</f>
        <v>1.1547999999999998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1.1457999999999999</v>
      </c>
      <c r="Y26" s="49">
        <f>$Y$24*X26</f>
        <v>1569.7459999999999</v>
      </c>
      <c r="Z26" s="19"/>
      <c r="AA26" s="56">
        <f>$AA$24*X26</f>
        <v>1569.7459999999999</v>
      </c>
      <c r="AB26" s="56">
        <f>$AB$24*X26</f>
        <v>1569.7459999999999</v>
      </c>
      <c r="AD26" s="4" t="s">
        <v>23</v>
      </c>
    </row>
    <row r="27" spans="1:35" ht="14" x14ac:dyDescent="0.3">
      <c r="A27" s="2" t="s">
        <v>28</v>
      </c>
      <c r="B27" s="8">
        <f>+B23/K27</f>
        <v>8.1185489225568901</v>
      </c>
      <c r="C27" s="8">
        <f>+C23/J27</f>
        <v>8.4219585664228198</v>
      </c>
      <c r="D27" s="23"/>
      <c r="E27" s="59"/>
      <c r="F27" s="51" t="s">
        <v>29</v>
      </c>
      <c r="G27" s="52">
        <f>[1]POPULATE!G10</f>
        <v>163.66999999999999</v>
      </c>
      <c r="H27" s="53">
        <f>+G27+1</f>
        <v>164.67</v>
      </c>
      <c r="I27" s="17"/>
      <c r="J27" s="8">
        <f>+(G27-($J$17/100))+0</f>
        <v>162.66999999999999</v>
      </c>
      <c r="K27" s="8">
        <f>+(H27+($K$17/100))-0</f>
        <v>165.67</v>
      </c>
      <c r="L27" s="16" t="s">
        <v>30</v>
      </c>
      <c r="M27" s="16"/>
      <c r="O27" s="51" t="s">
        <v>29</v>
      </c>
      <c r="P27" s="52">
        <f t="shared" ref="P27:P43" si="0">G27</f>
        <v>163.66999999999999</v>
      </c>
      <c r="Q27" s="53">
        <f>+P27+1</f>
        <v>164.67</v>
      </c>
      <c r="R27" s="17"/>
      <c r="S27" s="8">
        <f>+(P27-($S$17/100))+0</f>
        <v>162.16999999999999</v>
      </c>
      <c r="T27" s="8">
        <f>+(Q27+($T$17/100))-0</f>
        <v>166.17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1.3361000000000001</v>
      </c>
      <c r="Y28" s="49">
        <f>$Y$24*X28</f>
        <v>1830.4570000000001</v>
      </c>
      <c r="Z28" s="19"/>
      <c r="AA28" s="56">
        <f>$AA$24*X28</f>
        <v>1830.4570000000001</v>
      </c>
      <c r="AB28" s="56">
        <f>$AB$24*X28</f>
        <v>1830.4570000000001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1765.4469999999999</v>
      </c>
      <c r="C29" s="16">
        <f>+C23*(K29-0.0055)</f>
        <v>1828.402</v>
      </c>
      <c r="D29" s="16"/>
      <c r="E29" s="8"/>
      <c r="F29" s="41" t="s">
        <v>32</v>
      </c>
      <c r="G29" s="52">
        <f>[1]POPULATE!G11</f>
        <v>1.3301000000000001</v>
      </c>
      <c r="H29" s="53">
        <f>+G29+0.03</f>
        <v>1.3601000000000001</v>
      </c>
      <c r="I29" s="53"/>
      <c r="J29" s="45">
        <f>+(G29-($J$17/10000))+0</f>
        <v>1.3201000000000001</v>
      </c>
      <c r="K29" s="45">
        <f>+(G29+($K$17/10000))-0</f>
        <v>1.3401000000000001</v>
      </c>
      <c r="L29" s="16" t="s">
        <v>33</v>
      </c>
      <c r="M29" s="16"/>
      <c r="N29" s="48"/>
      <c r="O29" s="41" t="s">
        <v>32</v>
      </c>
      <c r="P29" s="52">
        <f t="shared" si="0"/>
        <v>1.3301000000000001</v>
      </c>
      <c r="Q29" s="53">
        <f>+P29+0.03</f>
        <v>1.3601000000000001</v>
      </c>
      <c r="R29" s="53"/>
      <c r="S29" s="45">
        <f>+(P29-($S$17/10000))+0</f>
        <v>1.3151000000000002</v>
      </c>
      <c r="T29" s="45">
        <f>+(P29+($T$17/10000))-0</f>
        <v>1.3451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0.81279999999999997</v>
      </c>
      <c r="Y30" s="49">
        <f>$Y$24/X30</f>
        <v>1685.5314960629921</v>
      </c>
      <c r="Z30" s="19"/>
      <c r="AA30" s="56">
        <f>$AA$24/X30</f>
        <v>1685.5314960629921</v>
      </c>
      <c r="AB30" s="56">
        <f>$AB$24/X30</f>
        <v>1685.5314960629921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1622.8281853281853</v>
      </c>
      <c r="C31" s="16">
        <f>+C23/J31</f>
        <v>1693.8674579624135</v>
      </c>
      <c r="D31" s="16"/>
      <c r="E31" s="8"/>
      <c r="F31" s="41" t="s">
        <v>35</v>
      </c>
      <c r="G31" s="52">
        <f>[1]POPULATE!G12</f>
        <v>0.81879999999999997</v>
      </c>
      <c r="H31" s="53">
        <f>+G31+0.04</f>
        <v>0.85880000000000001</v>
      </c>
      <c r="I31" s="53"/>
      <c r="J31" s="45">
        <f>+(G31-($J$17/10000))+0</f>
        <v>0.80879999999999996</v>
      </c>
      <c r="K31" s="45">
        <f>+(G31+($K$17/10000))-0</f>
        <v>0.82879999999999998</v>
      </c>
      <c r="L31" s="16" t="s">
        <v>36</v>
      </c>
      <c r="M31" s="16"/>
      <c r="N31" s="48"/>
      <c r="O31" s="41" t="s">
        <v>35</v>
      </c>
      <c r="P31" s="52">
        <f t="shared" si="0"/>
        <v>0.81879999999999997</v>
      </c>
      <c r="Q31" s="53">
        <f>+P31+0.04</f>
        <v>0.85880000000000001</v>
      </c>
      <c r="R31" s="53"/>
      <c r="S31" s="45">
        <f>+(P31-($S$17/10000))+0</f>
        <v>0.80379999999999996</v>
      </c>
      <c r="T31" s="45">
        <f>+(P31+($T$17/10000))-0</f>
        <v>0.83379999999999999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16.642599999999998</v>
      </c>
      <c r="Y32" s="49">
        <f>$Y$24/X32</f>
        <v>82.318868446036092</v>
      </c>
      <c r="Z32" s="19"/>
      <c r="AA32" s="56">
        <f>$AA$24/X32</f>
        <v>82.318868446036092</v>
      </c>
      <c r="AB32" s="56">
        <f>$AB$24/X32</f>
        <v>82.318868446036092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79.999524166399013</v>
      </c>
      <c r="C33" s="16">
        <f>+C23/J33</f>
        <v>82.44271134219143</v>
      </c>
      <c r="D33" s="16"/>
      <c r="E33" s="8"/>
      <c r="F33" s="66" t="s">
        <v>38</v>
      </c>
      <c r="G33" s="52">
        <f>[1]POPULATE!G13</f>
        <v>16.712599999999998</v>
      </c>
      <c r="H33" s="53">
        <f>+G33+0.04</f>
        <v>16.752599999999997</v>
      </c>
      <c r="I33" s="67"/>
      <c r="J33" s="45">
        <f>+(G33-($J$17/10000))-0.085</f>
        <v>16.617599999999996</v>
      </c>
      <c r="K33" s="45">
        <f>+(H33+($K$17/10000))+0.05</f>
        <v>16.8126</v>
      </c>
      <c r="L33" s="41" t="s">
        <v>39</v>
      </c>
      <c r="M33" s="41"/>
      <c r="N33" s="48"/>
      <c r="O33" s="66" t="s">
        <v>38</v>
      </c>
      <c r="P33" s="52">
        <f t="shared" si="0"/>
        <v>16.712599999999998</v>
      </c>
      <c r="Q33" s="53">
        <f>+P33+0.04</f>
        <v>16.752599999999997</v>
      </c>
      <c r="R33" s="67"/>
      <c r="S33" s="45">
        <f>+(P33-($S$17/10000))-0.085</f>
        <v>16.612599999999997</v>
      </c>
      <c r="T33" s="45">
        <f>+(Q33+($T$17/10000))+0.05</f>
        <v>16.817599999999999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1.4034</v>
      </c>
      <c r="Y34" s="49">
        <f>$Y$24/X34</f>
        <v>976.20065555080521</v>
      </c>
      <c r="Z34" s="19"/>
      <c r="AA34" s="56">
        <f>$AA$24/X34</f>
        <v>976.20065555080521</v>
      </c>
      <c r="AB34" s="56">
        <f>$AB$24/X34</f>
        <v>976.20065555080521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204.78699107768202</v>
      </c>
      <c r="C35" s="16">
        <f>+C23/J35</f>
        <v>209.23058126393596</v>
      </c>
      <c r="D35" s="16"/>
      <c r="E35" s="8"/>
      <c r="F35" s="66" t="s">
        <v>42</v>
      </c>
      <c r="G35" s="52">
        <f>[1]POPULATE!G14</f>
        <v>6.5578000000000003</v>
      </c>
      <c r="H35" s="53">
        <f>+G35+0.04</f>
        <v>6.5978000000000003</v>
      </c>
      <c r="I35" s="67"/>
      <c r="J35" s="45">
        <f>+(G35-($J$17/10000))-0</f>
        <v>6.5478000000000005</v>
      </c>
      <c r="K35" s="45">
        <f>+(G35+($K$17/10000))-0</f>
        <v>6.5678000000000001</v>
      </c>
      <c r="L35" s="16" t="s">
        <v>43</v>
      </c>
      <c r="M35" s="16"/>
      <c r="N35" s="48"/>
      <c r="O35" s="66" t="s">
        <v>42</v>
      </c>
      <c r="P35" s="52">
        <f t="shared" si="0"/>
        <v>6.5578000000000003</v>
      </c>
      <c r="Q35" s="53">
        <f>+P35+0.04</f>
        <v>6.5978000000000003</v>
      </c>
      <c r="R35" s="67"/>
      <c r="S35" s="45">
        <f>+(P35-($S$17/10000))-0</f>
        <v>6.5428000000000006</v>
      </c>
      <c r="T35" s="45">
        <f>+(P35+($T$17/10000))-0</f>
        <v>6.5728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947.58348597999156</v>
      </c>
      <c r="C37" s="16">
        <f>+C23/J37</f>
        <v>978.99099614120337</v>
      </c>
      <c r="D37" s="16"/>
      <c r="E37" s="8"/>
      <c r="F37" s="66" t="s">
        <v>44</v>
      </c>
      <c r="G37" s="52">
        <f>[1]POPULATE!G15</f>
        <v>1.4094</v>
      </c>
      <c r="H37" s="53">
        <f>+G37+0.04</f>
        <v>1.4494</v>
      </c>
      <c r="I37" s="69"/>
      <c r="J37" s="45">
        <f>+(G37-($J$17/10000))-0</f>
        <v>1.3994</v>
      </c>
      <c r="K37" s="45">
        <f>+(G37+($K$17/10000))-0</f>
        <v>1.4194</v>
      </c>
      <c r="L37" s="16" t="s">
        <v>45</v>
      </c>
      <c r="M37" s="16"/>
      <c r="N37" s="48"/>
      <c r="O37" s="66" t="s">
        <v>44</v>
      </c>
      <c r="P37" s="52">
        <f t="shared" si="0"/>
        <v>1.4094</v>
      </c>
      <c r="Q37" s="53">
        <f>+P37+0.04</f>
        <v>1.4494</v>
      </c>
      <c r="R37" s="69"/>
      <c r="S37" s="45">
        <f>+(P37-($S$17/10000))-0</f>
        <v>1.3944000000000001</v>
      </c>
      <c r="T37" s="45">
        <f>+(P37+($T$17/10000))-0</f>
        <v>1.4243999999999999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920.78700000000003</v>
      </c>
      <c r="C39" s="8">
        <f>+C23*K39</f>
        <v>965.30200000000002</v>
      </c>
      <c r="D39" s="8"/>
      <c r="E39" s="8"/>
      <c r="F39" s="66" t="s">
        <v>47</v>
      </c>
      <c r="G39" s="52">
        <f>[1]POPULATE!G16</f>
        <v>0.6946</v>
      </c>
      <c r="H39" s="53">
        <f>+G39+0.04</f>
        <v>0.73460000000000003</v>
      </c>
      <c r="I39" s="67"/>
      <c r="J39" s="45">
        <f>+(G39-($J$17/10000))+0</f>
        <v>0.68459999999999999</v>
      </c>
      <c r="K39" s="45">
        <f>+(G39+($K$17/10000))-0</f>
        <v>0.7046</v>
      </c>
      <c r="L39" s="8" t="s">
        <v>48</v>
      </c>
      <c r="M39" s="8"/>
      <c r="N39" s="48"/>
      <c r="O39" s="66" t="s">
        <v>47</v>
      </c>
      <c r="P39" s="52">
        <f t="shared" si="0"/>
        <v>0.6946</v>
      </c>
      <c r="Q39" s="53">
        <f>+P39+0.04</f>
        <v>0.73460000000000003</v>
      </c>
      <c r="R39" s="67"/>
      <c r="S39" s="45">
        <f>+(P39-($S$17/10000))+0</f>
        <v>0.67959999999999998</v>
      </c>
      <c r="T39" s="45">
        <f>+(P39+($T$17/10000))-0</f>
        <v>0.70960000000000001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198.45661251530848</v>
      </c>
      <c r="C41" s="8">
        <f>+C23/J41</f>
        <v>202.74369940656771</v>
      </c>
      <c r="D41" s="8"/>
      <c r="E41" s="8"/>
      <c r="F41" s="66" t="s">
        <v>50</v>
      </c>
      <c r="G41" s="52">
        <f>[1]POPULATE!G17</f>
        <v>6.7672999999999996</v>
      </c>
      <c r="H41" s="53">
        <f>+G41+0.04</f>
        <v>6.8072999999999997</v>
      </c>
      <c r="I41" s="67"/>
      <c r="J41" s="23">
        <f>+(G41-($J$17/10000))+0</f>
        <v>6.7572999999999999</v>
      </c>
      <c r="K41" s="23">
        <f>+(G41+($K$17/10000))-0</f>
        <v>6.7772999999999994</v>
      </c>
      <c r="L41" s="8" t="s">
        <v>51</v>
      </c>
      <c r="M41" s="8"/>
      <c r="N41" s="48"/>
      <c r="O41" s="66" t="s">
        <v>50</v>
      </c>
      <c r="P41" s="52">
        <f t="shared" si="0"/>
        <v>6.7672999999999996</v>
      </c>
      <c r="Q41" s="53">
        <f>+P41+0.04</f>
        <v>6.8072999999999997</v>
      </c>
      <c r="R41" s="67"/>
      <c r="S41" s="23">
        <f>+(P41-($S$17/10000))+0</f>
        <v>6.7523</v>
      </c>
      <c r="T41" s="23">
        <f>+(P41+($T$17/10000))-0</f>
        <v>6.7822999999999993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198.47711241625592</v>
      </c>
      <c r="C43" s="8">
        <f>+C23/J43</f>
        <v>202.76470414113606</v>
      </c>
      <c r="D43" s="35"/>
      <c r="E43" s="8"/>
      <c r="F43" s="8" t="s">
        <v>53</v>
      </c>
      <c r="G43" s="52">
        <f>[1]POPULATE!G18</f>
        <v>6.7666000000000004</v>
      </c>
      <c r="H43" s="53">
        <f>+G43+0.04</f>
        <v>6.8066000000000004</v>
      </c>
      <c r="I43" s="16"/>
      <c r="J43" s="23">
        <f>+(G43-($J$17/10000))+0</f>
        <v>6.7566000000000006</v>
      </c>
      <c r="K43" s="23">
        <f>+(G43+($K$17/10000))-0</f>
        <v>6.7766000000000002</v>
      </c>
      <c r="L43" s="76"/>
      <c r="M43" s="76"/>
      <c r="N43" s="48"/>
      <c r="O43" s="8" t="s">
        <v>53</v>
      </c>
      <c r="P43" s="52">
        <f t="shared" si="0"/>
        <v>6.7666000000000004</v>
      </c>
      <c r="Q43" s="53">
        <f>+P43+0.04</f>
        <v>6.8066000000000004</v>
      </c>
      <c r="R43" s="16"/>
      <c r="S43" s="23">
        <f>+(P43-($S$17/10000))+0</f>
        <v>6.7516000000000007</v>
      </c>
      <c r="T43" s="23">
        <f>+(P43+($T$17/10000))-0</f>
        <v>6.7816000000000001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1379.62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1575.66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1850.62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203.56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84.53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8.52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1365.29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40" priority="3" operator="notBetween">
      <formula>$K$56*0.98</formula>
      <formula>$K$56*1.02</formula>
    </cfRule>
  </conditionalFormatting>
  <conditionalFormatting sqref="C23">
    <cfRule type="cellIs" dxfId="39" priority="4" operator="notBetween">
      <formula>$K$56*0.98</formula>
      <formula>$K$56*1.02</formula>
    </cfRule>
  </conditionalFormatting>
  <conditionalFormatting sqref="C1:D1"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  <cfRule type="iconSet" priority="2534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8" priority="24" operator="lessThan">
      <formula>0.6</formula>
    </cfRule>
    <cfRule type="cellIs" dxfId="37" priority="25" operator="greaterThan">
      <formula>0.7</formula>
    </cfRule>
  </conditionalFormatting>
  <conditionalFormatting sqref="G41">
    <cfRule type="cellIs" dxfId="36" priority="22" operator="lessThan">
      <formula>6.5</formula>
    </cfRule>
    <cfRule type="cellIs" dxfId="35" priority="23" operator="greaterThan">
      <formula>7.5</formula>
    </cfRule>
  </conditionalFormatting>
  <conditionalFormatting sqref="G43">
    <cfRule type="cellIs" dxfId="33" priority="1" operator="lessThan">
      <formula>6.5</formula>
    </cfRule>
    <cfRule type="cellIs" dxfId="34" priority="2" operator="greaterThan">
      <formula>7.5</formula>
    </cfRule>
  </conditionalFormatting>
  <conditionalFormatting sqref="J25">
    <cfRule type="cellIs" dxfId="32" priority="38" operator="lessThan">
      <formula>1</formula>
    </cfRule>
    <cfRule type="cellIs" dxfId="31" priority="39" operator="greaterThan">
      <formula>1.2</formula>
    </cfRule>
  </conditionalFormatting>
  <conditionalFormatting sqref="J27">
    <cfRule type="cellIs" dxfId="30" priority="37" operator="lessThan">
      <formula>140</formula>
    </cfRule>
  </conditionalFormatting>
  <conditionalFormatting sqref="J29">
    <cfRule type="cellIs" dxfId="29" priority="35" operator="lessThan">
      <formula>1.05</formula>
    </cfRule>
    <cfRule type="cellIs" dxfId="28" priority="36" operator="greaterThan">
      <formula>1.4</formula>
    </cfRule>
  </conditionalFormatting>
  <conditionalFormatting sqref="J31">
    <cfRule type="cellIs" dxfId="27" priority="33" operator="lessThan">
      <formula>0.7</formula>
    </cfRule>
    <cfRule type="cellIs" dxfId="26" priority="34" operator="greaterThan">
      <formula>1</formula>
    </cfRule>
  </conditionalFormatting>
  <conditionalFormatting sqref="J33">
    <cfRule type="cellIs" dxfId="25" priority="31" operator="lessThan">
      <formula>15</formula>
    </cfRule>
    <cfRule type="cellIs" dxfId="24" priority="32" operator="greaterThan">
      <formula>19</formula>
    </cfRule>
  </conditionalFormatting>
  <conditionalFormatting sqref="J35">
    <cfRule type="cellIs" dxfId="23" priority="29" operator="lessThan">
      <formula>6</formula>
    </cfRule>
    <cfRule type="cellIs" dxfId="22" priority="30" operator="greaterThan">
      <formula>7.5</formula>
    </cfRule>
  </conditionalFormatting>
  <conditionalFormatting sqref="J37">
    <cfRule type="cellIs" dxfId="21" priority="27" operator="lessThan">
      <formula>1.1</formula>
    </cfRule>
    <cfRule type="cellIs" dxfId="20" priority="28" operator="greaterThan">
      <formula>1.5</formula>
    </cfRule>
  </conditionalFormatting>
  <conditionalFormatting sqref="J39">
    <cfRule type="cellIs" dxfId="19" priority="26" operator="greaterThan">
      <formula>0.72</formula>
    </cfRule>
  </conditionalFormatting>
  <conditionalFormatting sqref="P44">
    <cfRule type="cellIs" dxfId="18" priority="5" operator="lessThan">
      <formula>0.82</formula>
    </cfRule>
    <cfRule type="cellIs" dxfId="17" priority="6" operator="greaterThan">
      <formula>0.88</formula>
    </cfRule>
  </conditionalFormatting>
  <conditionalFormatting sqref="S25">
    <cfRule type="cellIs" dxfId="16" priority="20" operator="lessThan">
      <formula>0.9</formula>
    </cfRule>
    <cfRule type="cellIs" dxfId="15" priority="21" operator="greaterThan">
      <formula>1.2</formula>
    </cfRule>
  </conditionalFormatting>
  <conditionalFormatting sqref="S27">
    <cfRule type="cellIs" dxfId="14" priority="18" operator="lessThan">
      <formula>145</formula>
    </cfRule>
    <cfRule type="cellIs" dxfId="13" priority="19" operator="greaterThan">
      <formula>165</formula>
    </cfRule>
  </conditionalFormatting>
  <conditionalFormatting sqref="S29">
    <cfRule type="cellIs" dxfId="12" priority="16" operator="lessThan">
      <formula>1.05</formula>
    </cfRule>
    <cfRule type="cellIs" dxfId="11" priority="17" operator="greaterThan">
      <formula>1.4</formula>
    </cfRule>
  </conditionalFormatting>
  <conditionalFormatting sqref="S31">
    <cfRule type="cellIs" dxfId="10" priority="14" operator="lessThan">
      <formula>0.71</formula>
    </cfRule>
    <cfRule type="cellIs" dxfId="9" priority="15" operator="greaterThan">
      <formula>0.9</formula>
    </cfRule>
  </conditionalFormatting>
  <conditionalFormatting sqref="S33">
    <cfRule type="cellIs" dxfId="8" priority="12" operator="lessThan">
      <formula>15</formula>
    </cfRule>
    <cfRule type="cellIs" dxfId="7" priority="13" operator="greaterThan">
      <formula>19</formula>
    </cfRule>
  </conditionalFormatting>
  <conditionalFormatting sqref="S35">
    <cfRule type="cellIs" dxfId="6" priority="10" operator="lessThan">
      <formula>6</formula>
    </cfRule>
    <cfRule type="cellIs" dxfId="5" priority="11" operator="greaterThan">
      <formula>7.5</formula>
    </cfRule>
  </conditionalFormatting>
  <conditionalFormatting sqref="S37">
    <cfRule type="cellIs" dxfId="4" priority="8" operator="lessThan">
      <formula>1.1</formula>
    </cfRule>
    <cfRule type="cellIs" dxfId="3" priority="9" operator="greaterThan">
      <formula>1.5</formula>
    </cfRule>
  </conditionalFormatting>
  <conditionalFormatting sqref="S39">
    <cfRule type="cellIs" dxfId="2" priority="7" operator="greaterThan">
      <formula>0.69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A75C-70F7-4038-934B-ED8672CD88BC}">
  <dimension ref="A1:U160"/>
  <sheetViews>
    <sheetView tabSelected="1" topLeftCell="B1" workbookViewId="0">
      <selection activeCell="T36" sqref="T36"/>
    </sheetView>
  </sheetViews>
  <sheetFormatPr defaultColWidth="9.08984375" defaultRowHeight="12.5" x14ac:dyDescent="0.25"/>
  <cols>
    <col min="1" max="1" width="9.08984375" style="114" hidden="1" customWidth="1"/>
    <col min="2" max="2" width="21.36328125" style="114" customWidth="1"/>
    <col min="3" max="4" width="11.6328125" style="114" hidden="1" customWidth="1"/>
    <col min="5" max="5" width="15.81640625" style="114" hidden="1" customWidth="1"/>
    <col min="6" max="6" width="14.26953125" style="114" customWidth="1"/>
    <col min="7" max="10" width="9.08984375" style="114"/>
    <col min="11" max="11" width="9.36328125" style="114" bestFit="1" customWidth="1"/>
    <col min="12" max="16384" width="9.08984375" style="114"/>
  </cols>
  <sheetData>
    <row r="1" spans="1:21" ht="26" x14ac:dyDescent="0.3">
      <c r="A1" s="108" t="s">
        <v>57</v>
      </c>
      <c r="B1" s="108" t="s">
        <v>58</v>
      </c>
      <c r="C1" s="109" t="s">
        <v>59</v>
      </c>
      <c r="D1" s="109" t="s">
        <v>60</v>
      </c>
      <c r="E1" s="110" t="s">
        <v>61</v>
      </c>
      <c r="F1" s="111" t="s">
        <v>62</v>
      </c>
      <c r="G1" s="112"/>
      <c r="H1" s="112"/>
      <c r="I1" s="112"/>
      <c r="J1" s="112"/>
      <c r="K1" s="108" t="s">
        <v>63</v>
      </c>
      <c r="L1" s="113">
        <f>[1]POPULATE!H7</f>
        <v>1370</v>
      </c>
      <c r="M1" s="112"/>
      <c r="N1" s="112"/>
      <c r="O1" s="112"/>
      <c r="P1" s="112"/>
      <c r="Q1" s="112"/>
      <c r="R1" s="112"/>
      <c r="S1" s="112"/>
      <c r="T1" s="112"/>
      <c r="U1" s="112"/>
    </row>
    <row r="2" spans="1:21" ht="13" x14ac:dyDescent="0.3">
      <c r="A2" s="108">
        <v>414</v>
      </c>
      <c r="B2" s="108" t="s">
        <v>64</v>
      </c>
      <c r="C2" s="115">
        <v>0.308</v>
      </c>
      <c r="D2" s="115">
        <f>C2*0.025</f>
        <v>7.7000000000000002E-3</v>
      </c>
      <c r="E2" s="116">
        <f>C2-D2</f>
        <v>0.30030000000000001</v>
      </c>
      <c r="F2" s="117">
        <f>E2</f>
        <v>0.30030000000000001</v>
      </c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" x14ac:dyDescent="0.3">
      <c r="A3" s="108">
        <v>48</v>
      </c>
      <c r="B3" s="108" t="s">
        <v>65</v>
      </c>
      <c r="C3" s="115">
        <v>0.37703999999999999</v>
      </c>
      <c r="D3" s="115">
        <f t="shared" ref="D3:D66" si="0">C3*0.025</f>
        <v>9.4260000000000004E-3</v>
      </c>
      <c r="E3" s="116">
        <f t="shared" ref="E3:E15" si="1">C3-D3</f>
        <v>0.367614</v>
      </c>
      <c r="F3" s="117">
        <f t="shared" ref="F3:F66" si="2">E3</f>
        <v>0.367614</v>
      </c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13" x14ac:dyDescent="0.3">
      <c r="A4" s="108">
        <v>512</v>
      </c>
      <c r="B4" s="108" t="s">
        <v>66</v>
      </c>
      <c r="C4" s="115">
        <v>0.38513999999999998</v>
      </c>
      <c r="D4" s="115">
        <f t="shared" si="0"/>
        <v>9.6284999999999999E-3</v>
      </c>
      <c r="E4" s="116">
        <f t="shared" si="1"/>
        <v>0.3755115</v>
      </c>
      <c r="F4" s="117">
        <f t="shared" si="2"/>
        <v>0.3755115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13" x14ac:dyDescent="0.3">
      <c r="A5" s="108">
        <v>400</v>
      </c>
      <c r="B5" s="108" t="s">
        <v>67</v>
      </c>
      <c r="C5" s="115">
        <v>0.71009999999999995</v>
      </c>
      <c r="D5" s="115">
        <f t="shared" si="0"/>
        <v>1.7752500000000001E-2</v>
      </c>
      <c r="E5" s="116">
        <f t="shared" si="1"/>
        <v>0.6923475</v>
      </c>
      <c r="F5" s="117">
        <f t="shared" si="2"/>
        <v>0.6923475</v>
      </c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1" ht="13" x14ac:dyDescent="0.3">
      <c r="A6" s="108">
        <v>826</v>
      </c>
      <c r="B6" s="108" t="s">
        <v>68</v>
      </c>
      <c r="C6" s="115">
        <v>0.753579</v>
      </c>
      <c r="D6" s="115">
        <f t="shared" si="0"/>
        <v>1.8839475000000001E-2</v>
      </c>
      <c r="E6" s="116">
        <f t="shared" si="1"/>
        <v>0.73473952499999995</v>
      </c>
      <c r="F6" s="117">
        <f t="shared" si="2"/>
        <v>0.73473952499999995</v>
      </c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1:21" ht="13" x14ac:dyDescent="0.3">
      <c r="A7" s="108">
        <v>654</v>
      </c>
      <c r="B7" s="108" t="s">
        <v>69</v>
      </c>
      <c r="C7" s="115">
        <v>0.753579</v>
      </c>
      <c r="D7" s="115">
        <f t="shared" si="0"/>
        <v>1.8839475000000001E-2</v>
      </c>
      <c r="E7" s="116">
        <f t="shared" si="1"/>
        <v>0.73473952499999995</v>
      </c>
      <c r="F7" s="117">
        <f t="shared" si="2"/>
        <v>0.73473952499999995</v>
      </c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</row>
    <row r="8" spans="1:21" ht="13" x14ac:dyDescent="0.3">
      <c r="A8" s="108">
        <v>292</v>
      </c>
      <c r="B8" s="108" t="s">
        <v>70</v>
      </c>
      <c r="C8" s="115">
        <v>0.753579</v>
      </c>
      <c r="D8" s="115">
        <f t="shared" si="0"/>
        <v>1.8839475000000001E-2</v>
      </c>
      <c r="E8" s="116">
        <f t="shared" si="1"/>
        <v>0.73473952499999995</v>
      </c>
      <c r="F8" s="117">
        <f t="shared" si="2"/>
        <v>0.73473952499999995</v>
      </c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</row>
    <row r="9" spans="1:21" ht="13" x14ac:dyDescent="0.3">
      <c r="A9" s="108">
        <v>238</v>
      </c>
      <c r="B9" s="108" t="s">
        <v>71</v>
      </c>
      <c r="C9" s="115">
        <v>0.753579</v>
      </c>
      <c r="D9" s="115">
        <f t="shared" si="0"/>
        <v>1.8839475000000001E-2</v>
      </c>
      <c r="E9" s="116">
        <f t="shared" si="1"/>
        <v>0.73473952499999995</v>
      </c>
      <c r="F9" s="117">
        <f t="shared" si="2"/>
        <v>0.73473952499999995</v>
      </c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</row>
    <row r="10" spans="1:21" ht="13" x14ac:dyDescent="0.3">
      <c r="A10" s="108">
        <v>756</v>
      </c>
      <c r="B10" s="108" t="s">
        <v>72</v>
      </c>
      <c r="C10" s="115">
        <v>0.82079999999999997</v>
      </c>
      <c r="D10" s="115">
        <f t="shared" si="0"/>
        <v>2.052E-2</v>
      </c>
      <c r="E10" s="116">
        <f t="shared" si="1"/>
        <v>0.80027999999999999</v>
      </c>
      <c r="F10" s="117">
        <f t="shared" si="2"/>
        <v>0.80027999999999999</v>
      </c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</row>
    <row r="11" spans="1:21" ht="13" x14ac:dyDescent="0.3">
      <c r="A11" s="108">
        <v>136</v>
      </c>
      <c r="B11" s="108" t="s">
        <v>73</v>
      </c>
      <c r="C11" s="115">
        <v>0.83333299999999999</v>
      </c>
      <c r="D11" s="115">
        <f t="shared" si="0"/>
        <v>2.0833325E-2</v>
      </c>
      <c r="E11" s="116">
        <f t="shared" si="1"/>
        <v>0.81249967499999998</v>
      </c>
      <c r="F11" s="117">
        <f t="shared" si="2"/>
        <v>0.81249967499999998</v>
      </c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</row>
    <row r="12" spans="1:21" ht="13" x14ac:dyDescent="0.3">
      <c r="A12" s="108">
        <v>978</v>
      </c>
      <c r="B12" s="108" t="s">
        <v>74</v>
      </c>
      <c r="C12" s="115">
        <v>0.88082400000000005</v>
      </c>
      <c r="D12" s="115">
        <f t="shared" si="0"/>
        <v>2.2020600000000001E-2</v>
      </c>
      <c r="E12" s="116">
        <f t="shared" si="1"/>
        <v>0.85880339999999999</v>
      </c>
      <c r="F12" s="117">
        <f t="shared" si="2"/>
        <v>0.85880339999999999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</row>
    <row r="13" spans="1:21" ht="13" x14ac:dyDescent="0.3">
      <c r="A13" s="108">
        <v>590</v>
      </c>
      <c r="B13" s="108" t="s">
        <v>75</v>
      </c>
      <c r="C13" s="115">
        <v>1</v>
      </c>
      <c r="D13" s="115">
        <f t="shared" si="0"/>
        <v>2.5000000000000001E-2</v>
      </c>
      <c r="E13" s="116">
        <f t="shared" si="1"/>
        <v>0.97499999999999998</v>
      </c>
      <c r="F13" s="117">
        <f t="shared" si="2"/>
        <v>0.97499999999999998</v>
      </c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</row>
    <row r="14" spans="1:21" ht="13" x14ac:dyDescent="0.3">
      <c r="A14" s="108">
        <v>44</v>
      </c>
      <c r="B14" s="108" t="s">
        <v>76</v>
      </c>
      <c r="C14" s="115">
        <v>1</v>
      </c>
      <c r="D14" s="115">
        <f t="shared" si="0"/>
        <v>2.5000000000000001E-2</v>
      </c>
      <c r="E14" s="116">
        <f t="shared" si="1"/>
        <v>0.97499999999999998</v>
      </c>
      <c r="F14" s="117">
        <f t="shared" si="2"/>
        <v>0.97499999999999998</v>
      </c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</row>
    <row r="15" spans="1:21" ht="13" x14ac:dyDescent="0.3">
      <c r="A15" s="108">
        <v>60</v>
      </c>
      <c r="B15" s="108" t="s">
        <v>77</v>
      </c>
      <c r="C15" s="115">
        <v>1</v>
      </c>
      <c r="D15" s="115">
        <f t="shared" si="0"/>
        <v>2.5000000000000001E-2</v>
      </c>
      <c r="E15" s="116">
        <f t="shared" si="1"/>
        <v>0.97499999999999998</v>
      </c>
      <c r="F15" s="117">
        <f t="shared" si="2"/>
        <v>0.97499999999999998</v>
      </c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</row>
    <row r="16" spans="1:21" ht="13" x14ac:dyDescent="0.3">
      <c r="A16" s="108">
        <v>702</v>
      </c>
      <c r="B16" s="108" t="s">
        <v>78</v>
      </c>
      <c r="C16" s="115">
        <v>1.2941</v>
      </c>
      <c r="D16" s="115">
        <f t="shared" si="0"/>
        <v>3.2352499999999999E-2</v>
      </c>
      <c r="E16" s="116">
        <f>C16-D16</f>
        <v>1.2617475</v>
      </c>
      <c r="F16" s="117">
        <f t="shared" si="2"/>
        <v>1.2617475</v>
      </c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</row>
    <row r="17" spans="1:21" ht="13" x14ac:dyDescent="0.3">
      <c r="A17" s="108">
        <v>96</v>
      </c>
      <c r="B17" s="108" t="s">
        <v>79</v>
      </c>
      <c r="C17" s="115">
        <v>1.2941</v>
      </c>
      <c r="D17" s="115">
        <f t="shared" si="0"/>
        <v>3.2352499999999999E-2</v>
      </c>
      <c r="E17" s="116">
        <f t="shared" ref="E17:E80" si="3">C17-D17</f>
        <v>1.2617475</v>
      </c>
      <c r="F17" s="117">
        <f t="shared" si="2"/>
        <v>1.2617475</v>
      </c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</row>
    <row r="18" spans="1:21" ht="13" x14ac:dyDescent="0.3">
      <c r="A18" s="108">
        <v>124</v>
      </c>
      <c r="B18" s="108" t="s">
        <v>80</v>
      </c>
      <c r="C18" s="115">
        <v>1.4132</v>
      </c>
      <c r="D18" s="115">
        <f t="shared" si="0"/>
        <v>3.533E-2</v>
      </c>
      <c r="E18" s="116">
        <f t="shared" si="3"/>
        <v>1.3778699999999999</v>
      </c>
      <c r="F18" s="117">
        <f t="shared" si="2"/>
        <v>1.3778699999999999</v>
      </c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1:21" ht="13" x14ac:dyDescent="0.3">
      <c r="A19" s="108">
        <v>36</v>
      </c>
      <c r="B19" s="108" t="s">
        <v>81</v>
      </c>
      <c r="C19" s="115">
        <v>1.4365749999999999</v>
      </c>
      <c r="D19" s="115">
        <f t="shared" si="0"/>
        <v>3.5914374999999998E-2</v>
      </c>
      <c r="E19" s="116">
        <f t="shared" si="3"/>
        <v>1.400660625</v>
      </c>
      <c r="F19" s="117">
        <f t="shared" si="2"/>
        <v>1.400660625</v>
      </c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</row>
    <row r="20" spans="1:21" ht="13" x14ac:dyDescent="0.3">
      <c r="A20" s="108">
        <v>944</v>
      </c>
      <c r="B20" s="108" t="s">
        <v>82</v>
      </c>
      <c r="C20" s="115">
        <v>1.7</v>
      </c>
      <c r="D20" s="115">
        <f t="shared" si="0"/>
        <v>4.2500000000000003E-2</v>
      </c>
      <c r="E20" s="116">
        <f t="shared" si="3"/>
        <v>1.6575</v>
      </c>
      <c r="F20" s="117">
        <f t="shared" si="2"/>
        <v>1.6575</v>
      </c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1:21" ht="13" x14ac:dyDescent="0.3">
      <c r="A21" s="108">
        <v>977</v>
      </c>
      <c r="B21" s="108" t="s">
        <v>83</v>
      </c>
      <c r="C21" s="115">
        <v>1.722742</v>
      </c>
      <c r="D21" s="115">
        <f t="shared" si="0"/>
        <v>4.3068550000000004E-2</v>
      </c>
      <c r="E21" s="116">
        <f t="shared" si="3"/>
        <v>1.6796734499999999</v>
      </c>
      <c r="F21" s="117">
        <f t="shared" si="2"/>
        <v>1.6796734499999999</v>
      </c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1:21" ht="13" x14ac:dyDescent="0.3">
      <c r="A22" s="108">
        <v>554</v>
      </c>
      <c r="B22" s="108" t="s">
        <v>84</v>
      </c>
      <c r="C22" s="115">
        <v>1.736111</v>
      </c>
      <c r="D22" s="115">
        <f t="shared" si="0"/>
        <v>4.3402775000000005E-2</v>
      </c>
      <c r="E22" s="116">
        <f t="shared" si="3"/>
        <v>1.6927082250000001</v>
      </c>
      <c r="F22" s="117">
        <f t="shared" si="2"/>
        <v>1.6927082250000001</v>
      </c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1:21" ht="13" x14ac:dyDescent="0.3">
      <c r="A23" s="108">
        <v>533</v>
      </c>
      <c r="B23" s="108" t="s">
        <v>85</v>
      </c>
      <c r="C23" s="115">
        <v>1.79</v>
      </c>
      <c r="D23" s="115">
        <f t="shared" si="0"/>
        <v>4.4750000000000005E-2</v>
      </c>
      <c r="E23" s="116">
        <f t="shared" si="3"/>
        <v>1.74525</v>
      </c>
      <c r="F23" s="117">
        <f t="shared" si="2"/>
        <v>1.74525</v>
      </c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</row>
    <row r="24" spans="1:21" ht="13" x14ac:dyDescent="0.3">
      <c r="A24" s="108">
        <v>532</v>
      </c>
      <c r="B24" s="108" t="s">
        <v>86</v>
      </c>
      <c r="C24" s="115">
        <v>1.79</v>
      </c>
      <c r="D24" s="115">
        <f t="shared" si="0"/>
        <v>4.4750000000000005E-2</v>
      </c>
      <c r="E24" s="116">
        <f t="shared" si="3"/>
        <v>1.74525</v>
      </c>
      <c r="F24" s="117">
        <f t="shared" si="2"/>
        <v>1.74525</v>
      </c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3" x14ac:dyDescent="0.3">
      <c r="A25" s="108">
        <v>52</v>
      </c>
      <c r="B25" s="108" t="s">
        <v>87</v>
      </c>
      <c r="C25" s="115">
        <v>1.99</v>
      </c>
      <c r="D25" s="115">
        <f t="shared" si="0"/>
        <v>4.9750000000000003E-2</v>
      </c>
      <c r="E25" s="116">
        <f t="shared" si="3"/>
        <v>1.94025</v>
      </c>
      <c r="F25" s="117">
        <f t="shared" si="2"/>
        <v>1.94025</v>
      </c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</row>
    <row r="26" spans="1:21" ht="13" x14ac:dyDescent="0.3">
      <c r="A26" s="108">
        <v>84</v>
      </c>
      <c r="B26" s="108" t="s">
        <v>88</v>
      </c>
      <c r="C26" s="115">
        <v>2</v>
      </c>
      <c r="D26" s="115">
        <f t="shared" si="0"/>
        <v>0.05</v>
      </c>
      <c r="E26" s="116">
        <f t="shared" si="3"/>
        <v>1.95</v>
      </c>
      <c r="F26" s="117">
        <f t="shared" si="2"/>
        <v>1.95</v>
      </c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</row>
    <row r="27" spans="1:21" ht="13" x14ac:dyDescent="0.3">
      <c r="A27" s="108">
        <v>242</v>
      </c>
      <c r="B27" s="108" t="s">
        <v>89</v>
      </c>
      <c r="C27" s="115">
        <v>2.2026423999999998</v>
      </c>
      <c r="D27" s="115">
        <f t="shared" si="0"/>
        <v>5.506606E-2</v>
      </c>
      <c r="E27" s="116">
        <f t="shared" si="3"/>
        <v>2.1475763399999996</v>
      </c>
      <c r="F27" s="117">
        <f t="shared" si="2"/>
        <v>2.1475763399999996</v>
      </c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</row>
    <row r="28" spans="1:21" ht="13" x14ac:dyDescent="0.3">
      <c r="A28" s="108">
        <v>776</v>
      </c>
      <c r="B28" s="108" t="s">
        <v>90</v>
      </c>
      <c r="C28" s="115">
        <v>2.3198454000000002</v>
      </c>
      <c r="D28" s="115">
        <f t="shared" si="0"/>
        <v>5.7996135000000004E-2</v>
      </c>
      <c r="E28" s="116">
        <f t="shared" si="3"/>
        <v>2.2618492650000004</v>
      </c>
      <c r="F28" s="117">
        <f t="shared" si="2"/>
        <v>2.2618492650000004</v>
      </c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</row>
    <row r="29" spans="1:21" ht="13" x14ac:dyDescent="0.3">
      <c r="A29" s="108">
        <v>981</v>
      </c>
      <c r="B29" s="108" t="s">
        <v>91</v>
      </c>
      <c r="C29" s="115">
        <v>2.59</v>
      </c>
      <c r="D29" s="115">
        <f t="shared" si="0"/>
        <v>6.4750000000000002E-2</v>
      </c>
      <c r="E29" s="116">
        <f t="shared" si="3"/>
        <v>2.5252499999999998</v>
      </c>
      <c r="F29" s="117">
        <f t="shared" si="2"/>
        <v>2.5252499999999998</v>
      </c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</row>
    <row r="30" spans="1:21" ht="13" x14ac:dyDescent="0.3">
      <c r="A30" s="108">
        <v>882</v>
      </c>
      <c r="B30" s="108" t="s">
        <v>92</v>
      </c>
      <c r="C30" s="115">
        <v>2.6930420000000002</v>
      </c>
      <c r="D30" s="115">
        <f t="shared" si="0"/>
        <v>6.7326050000000012E-2</v>
      </c>
      <c r="E30" s="116">
        <f t="shared" si="3"/>
        <v>2.62571595</v>
      </c>
      <c r="F30" s="117">
        <f t="shared" si="2"/>
        <v>2.62571595</v>
      </c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</row>
    <row r="31" spans="1:21" ht="13" x14ac:dyDescent="0.3">
      <c r="A31" s="108">
        <v>951</v>
      </c>
      <c r="B31" s="108" t="s">
        <v>93</v>
      </c>
      <c r="C31" s="115">
        <v>2.6882000000000001</v>
      </c>
      <c r="D31" s="115">
        <f t="shared" si="0"/>
        <v>6.7205000000000001E-2</v>
      </c>
      <c r="E31" s="116">
        <f t="shared" si="3"/>
        <v>2.6209950000000002</v>
      </c>
      <c r="F31" s="117">
        <f t="shared" si="2"/>
        <v>2.6209950000000002</v>
      </c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3" x14ac:dyDescent="0.3">
      <c r="A32" s="108">
        <v>933</v>
      </c>
      <c r="B32" s="108" t="s">
        <v>94</v>
      </c>
      <c r="C32" s="115">
        <v>2.8875999999999999</v>
      </c>
      <c r="D32" s="115">
        <f t="shared" si="0"/>
        <v>7.2190000000000004E-2</v>
      </c>
      <c r="E32" s="116">
        <f t="shared" si="3"/>
        <v>2.81541</v>
      </c>
      <c r="F32" s="117">
        <f t="shared" si="2"/>
        <v>2.81541</v>
      </c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</row>
    <row r="33" spans="1:21" ht="13" x14ac:dyDescent="0.3">
      <c r="A33" s="108">
        <v>788</v>
      </c>
      <c r="B33" s="108" t="s">
        <v>95</v>
      </c>
      <c r="C33" s="115">
        <v>2.97</v>
      </c>
      <c r="D33" s="115">
        <f t="shared" si="0"/>
        <v>7.425000000000001E-2</v>
      </c>
      <c r="E33" s="116">
        <f t="shared" si="3"/>
        <v>2.89575</v>
      </c>
      <c r="F33" s="117">
        <f t="shared" si="2"/>
        <v>2.89575</v>
      </c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3" x14ac:dyDescent="0.3">
      <c r="A34" s="108">
        <v>376</v>
      </c>
      <c r="B34" s="108" t="s">
        <v>96</v>
      </c>
      <c r="C34" s="115">
        <v>3.07</v>
      </c>
      <c r="D34" s="115">
        <f t="shared" si="0"/>
        <v>7.6749999999999999E-2</v>
      </c>
      <c r="E34" s="116">
        <f t="shared" si="3"/>
        <v>2.9932499999999997</v>
      </c>
      <c r="F34" s="117">
        <f t="shared" si="2"/>
        <v>2.9932499999999997</v>
      </c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</row>
    <row r="35" spans="1:21" ht="13" x14ac:dyDescent="0.3">
      <c r="A35" s="108">
        <v>604</v>
      </c>
      <c r="B35" s="108" t="s">
        <v>97</v>
      </c>
      <c r="C35" s="115">
        <v>3.4081999999999999</v>
      </c>
      <c r="D35" s="115">
        <f t="shared" si="0"/>
        <v>8.5205000000000003E-2</v>
      </c>
      <c r="E35" s="116">
        <f t="shared" si="3"/>
        <v>3.3229949999999997</v>
      </c>
      <c r="F35" s="117">
        <f t="shared" si="2"/>
        <v>3.3229949999999997</v>
      </c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</row>
    <row r="36" spans="1:21" ht="13" x14ac:dyDescent="0.3">
      <c r="A36" s="108">
        <v>934</v>
      </c>
      <c r="B36" s="108" t="s">
        <v>98</v>
      </c>
      <c r="C36" s="115">
        <v>3.5049000000000001</v>
      </c>
      <c r="D36" s="115">
        <f t="shared" si="0"/>
        <v>8.7622500000000006E-2</v>
      </c>
      <c r="E36" s="116">
        <f t="shared" si="3"/>
        <v>3.4172775</v>
      </c>
      <c r="F36" s="117">
        <f t="shared" si="2"/>
        <v>3.4172775</v>
      </c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</row>
    <row r="37" spans="1:21" ht="13" x14ac:dyDescent="0.3">
      <c r="A37" s="108">
        <v>634</v>
      </c>
      <c r="B37" s="108" t="s">
        <v>99</v>
      </c>
      <c r="C37" s="115">
        <v>3.64</v>
      </c>
      <c r="D37" s="115">
        <f t="shared" si="0"/>
        <v>9.1000000000000011E-2</v>
      </c>
      <c r="E37" s="116">
        <f t="shared" si="3"/>
        <v>3.5489999999999999</v>
      </c>
      <c r="F37" s="117">
        <f t="shared" si="2"/>
        <v>3.5489999999999999</v>
      </c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</row>
    <row r="38" spans="1:21" ht="13" x14ac:dyDescent="0.3">
      <c r="A38" s="108">
        <v>784</v>
      </c>
      <c r="B38" s="108" t="s">
        <v>100</v>
      </c>
      <c r="C38" s="115">
        <v>3.6732999999999998</v>
      </c>
      <c r="D38" s="115">
        <f t="shared" si="0"/>
        <v>9.1832499999999997E-2</v>
      </c>
      <c r="E38" s="116">
        <f t="shared" si="3"/>
        <v>3.5814674999999996</v>
      </c>
      <c r="F38" s="117">
        <f t="shared" si="2"/>
        <v>3.5814674999999996</v>
      </c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</row>
    <row r="39" spans="1:21" ht="13" x14ac:dyDescent="0.3">
      <c r="A39" s="108">
        <v>682</v>
      </c>
      <c r="B39" s="108" t="s">
        <v>101</v>
      </c>
      <c r="C39" s="115">
        <v>3.7553000000000001</v>
      </c>
      <c r="D39" s="115">
        <f t="shared" si="0"/>
        <v>9.3882500000000008E-2</v>
      </c>
      <c r="E39" s="116">
        <f t="shared" si="3"/>
        <v>3.6614175000000002</v>
      </c>
      <c r="F39" s="117">
        <f t="shared" si="2"/>
        <v>3.6614175000000002</v>
      </c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</row>
    <row r="40" spans="1:21" ht="13" x14ac:dyDescent="0.3">
      <c r="A40" s="108">
        <v>985</v>
      </c>
      <c r="B40" s="108" t="s">
        <v>102</v>
      </c>
      <c r="C40" s="115">
        <v>3.8142999999999998</v>
      </c>
      <c r="D40" s="115">
        <f t="shared" si="0"/>
        <v>9.5357499999999998E-2</v>
      </c>
      <c r="E40" s="116">
        <f t="shared" si="3"/>
        <v>3.7189424999999998</v>
      </c>
      <c r="F40" s="117">
        <f t="shared" si="2"/>
        <v>3.7189424999999998</v>
      </c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</row>
    <row r="41" spans="1:21" ht="13" x14ac:dyDescent="0.3">
      <c r="A41" s="108">
        <v>458</v>
      </c>
      <c r="B41" s="108" t="s">
        <v>103</v>
      </c>
      <c r="C41" s="115">
        <v>4.0949999999999998</v>
      </c>
      <c r="D41" s="115">
        <f t="shared" si="0"/>
        <v>0.10237499999999999</v>
      </c>
      <c r="E41" s="116">
        <f t="shared" si="3"/>
        <v>3.9926249999999999</v>
      </c>
      <c r="F41" s="117">
        <f t="shared" si="2"/>
        <v>3.9926249999999999</v>
      </c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</row>
    <row r="42" spans="1:21" ht="13" x14ac:dyDescent="0.3">
      <c r="A42" s="108">
        <v>598</v>
      </c>
      <c r="B42" s="108" t="s">
        <v>104</v>
      </c>
      <c r="C42" s="115">
        <v>4.4033464999999996</v>
      </c>
      <c r="D42" s="115">
        <f t="shared" si="0"/>
        <v>0.1100836625</v>
      </c>
      <c r="E42" s="116">
        <f t="shared" si="3"/>
        <v>4.2932628374999995</v>
      </c>
      <c r="F42" s="117">
        <f t="shared" si="2"/>
        <v>4.2932628374999995</v>
      </c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</row>
    <row r="43" spans="1:21" ht="13" x14ac:dyDescent="0.3">
      <c r="A43" s="108">
        <v>946</v>
      </c>
      <c r="B43" s="108" t="s">
        <v>105</v>
      </c>
      <c r="C43" s="115">
        <v>4.6112000000000002</v>
      </c>
      <c r="D43" s="115">
        <f t="shared" si="0"/>
        <v>0.11528000000000001</v>
      </c>
      <c r="E43" s="116">
        <f t="shared" si="3"/>
        <v>4.4959199999999999</v>
      </c>
      <c r="F43" s="117">
        <f t="shared" si="2"/>
        <v>4.4959199999999999</v>
      </c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</row>
    <row r="44" spans="1:21" ht="13" x14ac:dyDescent="0.3">
      <c r="A44" s="108">
        <v>986</v>
      </c>
      <c r="B44" s="108" t="s">
        <v>106</v>
      </c>
      <c r="C44" s="115">
        <v>5.1307</v>
      </c>
      <c r="D44" s="115">
        <f t="shared" si="0"/>
        <v>0.12826750000000001</v>
      </c>
      <c r="E44" s="116">
        <f t="shared" si="3"/>
        <v>5.0024325000000003</v>
      </c>
      <c r="F44" s="117">
        <f t="shared" si="2"/>
        <v>5.0024325000000003</v>
      </c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5" spans="1:21" ht="13" x14ac:dyDescent="0.3">
      <c r="A45" s="108">
        <v>434</v>
      </c>
      <c r="B45" s="108" t="s">
        <v>107</v>
      </c>
      <c r="C45" s="115">
        <v>6.4391280000000002</v>
      </c>
      <c r="D45" s="115">
        <f t="shared" si="0"/>
        <v>0.16097820000000002</v>
      </c>
      <c r="E45" s="116">
        <f t="shared" si="3"/>
        <v>6.2781498000000004</v>
      </c>
      <c r="F45" s="117">
        <f t="shared" si="2"/>
        <v>6.2781498000000004</v>
      </c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</row>
    <row r="46" spans="1:21" ht="13" x14ac:dyDescent="0.3">
      <c r="A46" s="108">
        <v>208</v>
      </c>
      <c r="B46" s="108" t="s">
        <v>108</v>
      </c>
      <c r="C46" s="115">
        <v>6.5849000000000002</v>
      </c>
      <c r="D46" s="115">
        <f t="shared" si="0"/>
        <v>0.1646225</v>
      </c>
      <c r="E46" s="116">
        <f t="shared" si="3"/>
        <v>6.4202775000000001</v>
      </c>
      <c r="F46" s="117">
        <f t="shared" si="2"/>
        <v>6.4202775000000001</v>
      </c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</row>
    <row r="47" spans="1:21" ht="13" x14ac:dyDescent="0.3">
      <c r="A47" s="108">
        <v>780</v>
      </c>
      <c r="B47" s="108" t="s">
        <v>109</v>
      </c>
      <c r="C47" s="115">
        <v>6.7596999999999996</v>
      </c>
      <c r="D47" s="115">
        <f t="shared" si="0"/>
        <v>0.16899249999999999</v>
      </c>
      <c r="E47" s="116">
        <f t="shared" si="3"/>
        <v>6.5907074999999997</v>
      </c>
      <c r="F47" s="117">
        <f t="shared" si="2"/>
        <v>6.5907074999999997</v>
      </c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</row>
    <row r="48" spans="1:21" ht="13" x14ac:dyDescent="0.3">
      <c r="A48" s="108">
        <v>156</v>
      </c>
      <c r="B48" s="108" t="s">
        <v>110</v>
      </c>
      <c r="C48" s="115">
        <v>6.7714999999999996</v>
      </c>
      <c r="D48" s="115">
        <f t="shared" si="0"/>
        <v>0.16928750000000001</v>
      </c>
      <c r="E48" s="116">
        <f t="shared" si="3"/>
        <v>6.6022124999999994</v>
      </c>
      <c r="F48" s="117">
        <f t="shared" si="2"/>
        <v>6.6022124999999994</v>
      </c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</row>
    <row r="49" spans="1:21" ht="13" x14ac:dyDescent="0.3">
      <c r="A49" s="108">
        <v>320</v>
      </c>
      <c r="B49" s="108" t="s">
        <v>111</v>
      </c>
      <c r="C49" s="115">
        <v>7.6414447000000001</v>
      </c>
      <c r="D49" s="115">
        <f t="shared" si="0"/>
        <v>0.19103611750000002</v>
      </c>
      <c r="E49" s="116">
        <f t="shared" si="3"/>
        <v>7.4504085824999997</v>
      </c>
      <c r="F49" s="117">
        <f t="shared" si="2"/>
        <v>7.4504085824999997</v>
      </c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</row>
    <row r="50" spans="1:21" ht="13" x14ac:dyDescent="0.3">
      <c r="A50" s="108">
        <v>90</v>
      </c>
      <c r="B50" s="108" t="s">
        <v>112</v>
      </c>
      <c r="C50" s="115">
        <v>7.8146990000000001</v>
      </c>
      <c r="D50" s="115">
        <f t="shared" si="0"/>
        <v>0.19536747500000001</v>
      </c>
      <c r="E50" s="116">
        <f t="shared" si="3"/>
        <v>7.6193315249999998</v>
      </c>
      <c r="F50" s="117">
        <f t="shared" si="2"/>
        <v>7.6193315249999998</v>
      </c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3" x14ac:dyDescent="0.3">
      <c r="A51" s="108">
        <v>344</v>
      </c>
      <c r="B51" s="108" t="s">
        <v>113</v>
      </c>
      <c r="C51" s="115">
        <v>7.8428000000000004</v>
      </c>
      <c r="D51" s="115">
        <f t="shared" si="0"/>
        <v>0.19607000000000002</v>
      </c>
      <c r="E51" s="116">
        <f t="shared" si="3"/>
        <v>7.6467300000000007</v>
      </c>
      <c r="F51" s="117">
        <f t="shared" si="2"/>
        <v>7.6467300000000007</v>
      </c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</row>
    <row r="52" spans="1:21" ht="13" x14ac:dyDescent="0.3">
      <c r="A52" s="108">
        <v>446</v>
      </c>
      <c r="B52" s="108" t="s">
        <v>114</v>
      </c>
      <c r="C52" s="115">
        <v>8.09</v>
      </c>
      <c r="D52" s="115">
        <f t="shared" si="0"/>
        <v>0.20225000000000001</v>
      </c>
      <c r="E52" s="116">
        <f t="shared" si="3"/>
        <v>7.8877499999999996</v>
      </c>
      <c r="F52" s="117">
        <f t="shared" si="2"/>
        <v>7.8877499999999996</v>
      </c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</row>
    <row r="53" spans="1:21" ht="13" x14ac:dyDescent="0.3">
      <c r="A53" s="108">
        <v>222</v>
      </c>
      <c r="B53" s="108" t="s">
        <v>115</v>
      </c>
      <c r="C53" s="115">
        <v>8.75</v>
      </c>
      <c r="D53" s="115">
        <f t="shared" si="0"/>
        <v>0.21875</v>
      </c>
      <c r="E53" s="116">
        <f t="shared" si="3"/>
        <v>8.53125</v>
      </c>
      <c r="F53" s="117">
        <f t="shared" si="2"/>
        <v>8.53125</v>
      </c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</row>
    <row r="54" spans="1:21" ht="13" x14ac:dyDescent="0.3">
      <c r="A54" s="108">
        <v>972</v>
      </c>
      <c r="B54" s="108" t="s">
        <v>116</v>
      </c>
      <c r="C54" s="115">
        <v>9.2447999999999997</v>
      </c>
      <c r="D54" s="115">
        <f t="shared" si="0"/>
        <v>0.23111999999999999</v>
      </c>
      <c r="E54" s="116">
        <f t="shared" si="3"/>
        <v>9.013679999999999</v>
      </c>
      <c r="F54" s="117">
        <f t="shared" si="2"/>
        <v>9.013679999999999</v>
      </c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</row>
    <row r="55" spans="1:21" ht="13" x14ac:dyDescent="0.3">
      <c r="A55" s="108">
        <v>504</v>
      </c>
      <c r="B55" s="108" t="s">
        <v>117</v>
      </c>
      <c r="C55" s="115">
        <v>9.39</v>
      </c>
      <c r="D55" s="115">
        <f t="shared" si="0"/>
        <v>0.23475000000000001</v>
      </c>
      <c r="E55" s="116">
        <f t="shared" si="3"/>
        <v>9.1552500000000006</v>
      </c>
      <c r="F55" s="117">
        <f t="shared" si="2"/>
        <v>9.1552500000000006</v>
      </c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3" x14ac:dyDescent="0.3">
      <c r="A56" s="108">
        <v>578</v>
      </c>
      <c r="B56" s="108" t="s">
        <v>118</v>
      </c>
      <c r="C56" s="115">
        <v>9.7278000000000002</v>
      </c>
      <c r="D56" s="115">
        <f t="shared" si="0"/>
        <v>0.24319500000000002</v>
      </c>
      <c r="E56" s="116">
        <f t="shared" si="3"/>
        <v>9.4846050000000002</v>
      </c>
      <c r="F56" s="117">
        <f t="shared" si="2"/>
        <v>9.4846050000000002</v>
      </c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</row>
    <row r="57" spans="1:21" ht="13" x14ac:dyDescent="0.3">
      <c r="A57" s="108">
        <v>752</v>
      </c>
      <c r="B57" s="108" t="s">
        <v>119</v>
      </c>
      <c r="C57" s="115">
        <v>9.7658000000000005</v>
      </c>
      <c r="D57" s="115">
        <f t="shared" si="0"/>
        <v>0.24414500000000003</v>
      </c>
      <c r="E57" s="116">
        <f t="shared" si="3"/>
        <v>9.5216550000000009</v>
      </c>
      <c r="F57" s="117">
        <f t="shared" si="2"/>
        <v>9.5216550000000009</v>
      </c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</row>
    <row r="58" spans="1:21" ht="13" x14ac:dyDescent="0.3">
      <c r="A58" s="108">
        <v>68</v>
      </c>
      <c r="B58" s="108" t="s">
        <v>120</v>
      </c>
      <c r="C58" s="115">
        <v>11.54</v>
      </c>
      <c r="D58" s="115">
        <f t="shared" si="0"/>
        <v>0.28849999999999998</v>
      </c>
      <c r="E58" s="116">
        <f t="shared" si="3"/>
        <v>11.2515</v>
      </c>
      <c r="F58" s="117">
        <f t="shared" si="2"/>
        <v>11.2515</v>
      </c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</row>
    <row r="59" spans="1:21" ht="13" x14ac:dyDescent="0.3">
      <c r="A59" s="108">
        <v>936</v>
      </c>
      <c r="B59" s="108" t="s">
        <v>121</v>
      </c>
      <c r="C59" s="115">
        <v>11.66</v>
      </c>
      <c r="D59" s="115">
        <f t="shared" si="0"/>
        <v>0.29150000000000004</v>
      </c>
      <c r="E59" s="116">
        <f t="shared" si="3"/>
        <v>11.368500000000001</v>
      </c>
      <c r="F59" s="117">
        <f t="shared" si="2"/>
        <v>11.368500000000001</v>
      </c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3" x14ac:dyDescent="0.3">
      <c r="A60" s="108">
        <v>72</v>
      </c>
      <c r="B60" s="108" t="s">
        <v>122</v>
      </c>
      <c r="C60" s="115">
        <v>13.771699</v>
      </c>
      <c r="D60" s="115">
        <f t="shared" si="0"/>
        <v>0.34429247500000004</v>
      </c>
      <c r="E60" s="116">
        <f t="shared" si="3"/>
        <v>13.427406525</v>
      </c>
      <c r="F60" s="117">
        <f t="shared" si="2"/>
        <v>13.427406525</v>
      </c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</row>
    <row r="61" spans="1:21" ht="13" x14ac:dyDescent="0.3">
      <c r="A61" s="108">
        <v>690</v>
      </c>
      <c r="B61" s="108" t="s">
        <v>123</v>
      </c>
      <c r="C61" s="115">
        <v>14.400701</v>
      </c>
      <c r="D61" s="115">
        <f t="shared" si="0"/>
        <v>0.360017525</v>
      </c>
      <c r="E61" s="116">
        <f t="shared" si="3"/>
        <v>14.040683475</v>
      </c>
      <c r="F61" s="117">
        <f t="shared" si="2"/>
        <v>14.040683475</v>
      </c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3" x14ac:dyDescent="0.3">
      <c r="A62" s="108">
        <v>462</v>
      </c>
      <c r="B62" s="108" t="s">
        <v>124</v>
      </c>
      <c r="C62" s="115">
        <v>15.42</v>
      </c>
      <c r="D62" s="115">
        <f t="shared" si="0"/>
        <v>0.38550000000000001</v>
      </c>
      <c r="E62" s="116">
        <f t="shared" si="3"/>
        <v>15.0345</v>
      </c>
      <c r="F62" s="117">
        <f t="shared" si="2"/>
        <v>15.0345</v>
      </c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</row>
    <row r="63" spans="1:21" ht="13" x14ac:dyDescent="0.3">
      <c r="A63" s="108">
        <v>748</v>
      </c>
      <c r="B63" s="108" t="s">
        <v>125</v>
      </c>
      <c r="C63" s="115">
        <v>16.826799999999999</v>
      </c>
      <c r="D63" s="115">
        <f t="shared" si="0"/>
        <v>0.42066999999999999</v>
      </c>
      <c r="E63" s="116">
        <f t="shared" si="3"/>
        <v>16.406129999999997</v>
      </c>
      <c r="F63" s="117">
        <f t="shared" si="2"/>
        <v>16.406129999999997</v>
      </c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13" x14ac:dyDescent="0.3">
      <c r="A64" s="108">
        <v>426</v>
      </c>
      <c r="B64" s="108" t="s">
        <v>126</v>
      </c>
      <c r="C64" s="115">
        <v>16.826799999999999</v>
      </c>
      <c r="D64" s="115">
        <f t="shared" si="0"/>
        <v>0.42066999999999999</v>
      </c>
      <c r="E64" s="116">
        <f t="shared" si="3"/>
        <v>16.406129999999997</v>
      </c>
      <c r="F64" s="117">
        <f t="shared" si="2"/>
        <v>16.406129999999997</v>
      </c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</row>
    <row r="65" spans="1:21" ht="13" x14ac:dyDescent="0.3">
      <c r="A65" s="108">
        <v>710</v>
      </c>
      <c r="B65" s="108" t="s">
        <v>127</v>
      </c>
      <c r="C65" s="115">
        <v>16.8447</v>
      </c>
      <c r="D65" s="115">
        <f t="shared" si="0"/>
        <v>0.42111750000000003</v>
      </c>
      <c r="E65" s="116">
        <f t="shared" si="3"/>
        <v>16.423582499999998</v>
      </c>
      <c r="F65" s="117">
        <f t="shared" si="2"/>
        <v>16.423582499999998</v>
      </c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13" x14ac:dyDescent="0.3">
      <c r="A66" s="108">
        <v>516</v>
      </c>
      <c r="B66" s="108" t="s">
        <v>128</v>
      </c>
      <c r="C66" s="115">
        <v>16.8447</v>
      </c>
      <c r="D66" s="115">
        <f t="shared" si="0"/>
        <v>0.42111750000000003</v>
      </c>
      <c r="E66" s="116">
        <f t="shared" si="3"/>
        <v>16.423582499999998</v>
      </c>
      <c r="F66" s="117">
        <f t="shared" si="2"/>
        <v>16.423582499999998</v>
      </c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</row>
    <row r="67" spans="1:21" ht="13" x14ac:dyDescent="0.3">
      <c r="A67" s="108">
        <v>484</v>
      </c>
      <c r="B67" s="108" t="s">
        <v>129</v>
      </c>
      <c r="C67" s="115">
        <v>17.443999999999999</v>
      </c>
      <c r="D67" s="115">
        <f t="shared" ref="D67:D130" si="4">C67*0.025</f>
        <v>0.43609999999999999</v>
      </c>
      <c r="E67" s="116">
        <f t="shared" si="3"/>
        <v>17.007899999999999</v>
      </c>
      <c r="F67" s="117">
        <f t="shared" ref="F67:F130" si="5">E67</f>
        <v>17.007899999999999</v>
      </c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</row>
    <row r="68" spans="1:21" ht="13" x14ac:dyDescent="0.3">
      <c r="A68" s="108">
        <v>498</v>
      </c>
      <c r="B68" s="108" t="s">
        <v>130</v>
      </c>
      <c r="C68" s="115">
        <v>17.628160000000001</v>
      </c>
      <c r="D68" s="115">
        <f t="shared" si="4"/>
        <v>0.44070400000000004</v>
      </c>
      <c r="E68" s="116">
        <f t="shared" si="3"/>
        <v>17.187456000000001</v>
      </c>
      <c r="F68" s="117">
        <f t="shared" si="5"/>
        <v>17.187456000000001</v>
      </c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3" x14ac:dyDescent="0.3">
      <c r="A69" s="108">
        <v>967</v>
      </c>
      <c r="B69" s="108" t="s">
        <v>131</v>
      </c>
      <c r="C69" s="115">
        <v>18.699276000000001</v>
      </c>
      <c r="D69" s="115">
        <f t="shared" si="4"/>
        <v>0.46748190000000006</v>
      </c>
      <c r="E69" s="116">
        <f t="shared" si="3"/>
        <v>18.231794100000002</v>
      </c>
      <c r="F69" s="117">
        <f t="shared" si="5"/>
        <v>18.231794100000002</v>
      </c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</row>
    <row r="70" spans="1:21" ht="13" x14ac:dyDescent="0.3">
      <c r="A70" s="108">
        <v>203</v>
      </c>
      <c r="B70" s="108" t="s">
        <v>132</v>
      </c>
      <c r="C70" s="115">
        <v>21.321999999999999</v>
      </c>
      <c r="D70" s="115">
        <f t="shared" si="4"/>
        <v>0.53305000000000002</v>
      </c>
      <c r="E70" s="116">
        <f t="shared" si="3"/>
        <v>20.78895</v>
      </c>
      <c r="F70" s="117">
        <f t="shared" si="5"/>
        <v>20.78895</v>
      </c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3" x14ac:dyDescent="0.3">
      <c r="A71" s="108">
        <v>930</v>
      </c>
      <c r="B71" s="108" t="s">
        <v>133</v>
      </c>
      <c r="C71" s="115">
        <v>21.744700999999999</v>
      </c>
      <c r="D71" s="115">
        <f t="shared" si="4"/>
        <v>0.54361752500000005</v>
      </c>
      <c r="E71" s="116">
        <f t="shared" si="3"/>
        <v>21.201083475000001</v>
      </c>
      <c r="F71" s="117">
        <f t="shared" si="5"/>
        <v>21.201083475000001</v>
      </c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</row>
    <row r="72" spans="1:21" ht="13" x14ac:dyDescent="0.3">
      <c r="A72" s="108">
        <v>925</v>
      </c>
      <c r="B72" s="108" t="s">
        <v>134</v>
      </c>
      <c r="C72" s="115">
        <v>22.795200000000001</v>
      </c>
      <c r="D72" s="115">
        <f t="shared" si="4"/>
        <v>0.56988000000000005</v>
      </c>
      <c r="E72" s="116">
        <f t="shared" si="3"/>
        <v>22.22532</v>
      </c>
      <c r="F72" s="117">
        <f t="shared" si="5"/>
        <v>22.22532</v>
      </c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13" x14ac:dyDescent="0.3">
      <c r="A73" s="108">
        <v>192</v>
      </c>
      <c r="B73" s="108" t="s">
        <v>135</v>
      </c>
      <c r="C73" s="115">
        <v>24</v>
      </c>
      <c r="D73" s="115">
        <f t="shared" si="4"/>
        <v>0.60000000000000009</v>
      </c>
      <c r="E73" s="116">
        <f t="shared" si="3"/>
        <v>23.4</v>
      </c>
      <c r="F73" s="117">
        <f t="shared" si="5"/>
        <v>23.4</v>
      </c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3" x14ac:dyDescent="0.3">
      <c r="A74" s="108">
        <v>340</v>
      </c>
      <c r="B74" s="108" t="s">
        <v>136</v>
      </c>
      <c r="C74" s="115">
        <v>26.827279999999998</v>
      </c>
      <c r="D74" s="115">
        <f t="shared" si="4"/>
        <v>0.670682</v>
      </c>
      <c r="E74" s="116">
        <f t="shared" si="3"/>
        <v>26.156597999999999</v>
      </c>
      <c r="F74" s="117">
        <f t="shared" si="5"/>
        <v>26.156597999999999</v>
      </c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</row>
    <row r="75" spans="1:21" ht="13" x14ac:dyDescent="0.3">
      <c r="A75" s="108">
        <v>901</v>
      </c>
      <c r="B75" s="108" t="s">
        <v>137</v>
      </c>
      <c r="C75" s="115">
        <v>32.408769999999997</v>
      </c>
      <c r="D75" s="115">
        <f t="shared" si="4"/>
        <v>0.81021924999999995</v>
      </c>
      <c r="E75" s="116">
        <f t="shared" si="3"/>
        <v>31.598550749999998</v>
      </c>
      <c r="F75" s="117">
        <f t="shared" si="5"/>
        <v>31.598550749999998</v>
      </c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</row>
    <row r="76" spans="1:21" ht="13" x14ac:dyDescent="0.3">
      <c r="A76" s="108">
        <v>764</v>
      </c>
      <c r="B76" s="108" t="s">
        <v>138</v>
      </c>
      <c r="C76" s="115">
        <v>33.72</v>
      </c>
      <c r="D76" s="115">
        <f t="shared" si="4"/>
        <v>0.84299999999999997</v>
      </c>
      <c r="E76" s="116">
        <f t="shared" si="3"/>
        <v>32.876999999999995</v>
      </c>
      <c r="F76" s="117">
        <f t="shared" si="5"/>
        <v>32.876999999999995</v>
      </c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</row>
    <row r="77" spans="1:21" ht="13" x14ac:dyDescent="0.3">
      <c r="A77" s="108">
        <v>558</v>
      </c>
      <c r="B77" s="108" t="s">
        <v>139</v>
      </c>
      <c r="C77" s="115">
        <v>36.651237000000002</v>
      </c>
      <c r="D77" s="115">
        <f t="shared" si="4"/>
        <v>0.91628092500000013</v>
      </c>
      <c r="E77" s="116">
        <f t="shared" si="3"/>
        <v>35.734956074999999</v>
      </c>
      <c r="F77" s="117">
        <f t="shared" si="5"/>
        <v>35.734956074999999</v>
      </c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</row>
    <row r="78" spans="1:21" ht="13" x14ac:dyDescent="0.3">
      <c r="A78" s="108">
        <v>968</v>
      </c>
      <c r="B78" s="108" t="s">
        <v>140</v>
      </c>
      <c r="C78" s="115">
        <v>37.904490000000003</v>
      </c>
      <c r="D78" s="115">
        <f t="shared" si="4"/>
        <v>0.94761225000000016</v>
      </c>
      <c r="E78" s="116">
        <f t="shared" si="3"/>
        <v>36.956877750000004</v>
      </c>
      <c r="F78" s="117">
        <f t="shared" si="5"/>
        <v>36.956877750000004</v>
      </c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</row>
    <row r="79" spans="1:21" ht="13" x14ac:dyDescent="0.3">
      <c r="A79" s="108">
        <v>929</v>
      </c>
      <c r="B79" s="108" t="s">
        <v>141</v>
      </c>
      <c r="C79" s="115">
        <v>40.065964000000001</v>
      </c>
      <c r="D79" s="115">
        <f t="shared" si="4"/>
        <v>1.0016491000000001</v>
      </c>
      <c r="E79" s="116">
        <f t="shared" si="3"/>
        <v>39.064314899999999</v>
      </c>
      <c r="F79" s="117">
        <f t="shared" si="5"/>
        <v>39.064314899999999</v>
      </c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13" x14ac:dyDescent="0.3">
      <c r="A80" s="108">
        <v>858</v>
      </c>
      <c r="B80" s="108" t="s">
        <v>142</v>
      </c>
      <c r="C80" s="115">
        <v>40.24</v>
      </c>
      <c r="D80" s="115">
        <f t="shared" si="4"/>
        <v>1.006</v>
      </c>
      <c r="E80" s="116">
        <f t="shared" si="3"/>
        <v>39.234000000000002</v>
      </c>
      <c r="F80" s="117">
        <f t="shared" si="5"/>
        <v>39.234000000000002</v>
      </c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3" x14ac:dyDescent="0.3">
      <c r="A81" s="108">
        <v>980</v>
      </c>
      <c r="B81" s="108" t="s">
        <v>143</v>
      </c>
      <c r="C81" s="115">
        <v>44.927700000000002</v>
      </c>
      <c r="D81" s="115">
        <f t="shared" si="4"/>
        <v>1.1231925</v>
      </c>
      <c r="E81" s="116">
        <f t="shared" ref="E81:E144" si="6">C81-D81</f>
        <v>43.8045075</v>
      </c>
      <c r="F81" s="117">
        <f t="shared" si="5"/>
        <v>43.8045075</v>
      </c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</row>
    <row r="82" spans="1:21" ht="13" x14ac:dyDescent="0.3">
      <c r="A82" s="108">
        <v>949</v>
      </c>
      <c r="B82" s="108" t="s">
        <v>144</v>
      </c>
      <c r="C82" s="115">
        <v>47.557899999999997</v>
      </c>
      <c r="D82" s="115">
        <f t="shared" si="4"/>
        <v>1.1889475</v>
      </c>
      <c r="E82" s="116">
        <f t="shared" si="6"/>
        <v>46.368952499999999</v>
      </c>
      <c r="F82" s="117">
        <f t="shared" si="5"/>
        <v>46.368952499999999</v>
      </c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</row>
    <row r="83" spans="1:21" ht="13" x14ac:dyDescent="0.3">
      <c r="A83" s="108">
        <v>480</v>
      </c>
      <c r="B83" s="108" t="s">
        <v>145</v>
      </c>
      <c r="C83" s="115">
        <v>48.059803000000002</v>
      </c>
      <c r="D83" s="115">
        <f t="shared" si="4"/>
        <v>1.2014950750000002</v>
      </c>
      <c r="E83" s="116">
        <f t="shared" si="6"/>
        <v>46.858307925000005</v>
      </c>
      <c r="F83" s="117">
        <f t="shared" si="5"/>
        <v>46.858307925000005</v>
      </c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3" x14ac:dyDescent="0.3">
      <c r="A84" s="108">
        <v>818</v>
      </c>
      <c r="B84" s="108" t="s">
        <v>146</v>
      </c>
      <c r="C84" s="115">
        <v>50.575752000000001</v>
      </c>
      <c r="D84" s="115">
        <f t="shared" si="4"/>
        <v>1.2643938000000001</v>
      </c>
      <c r="E84" s="116">
        <f t="shared" si="6"/>
        <v>49.311358200000001</v>
      </c>
      <c r="F84" s="117">
        <f t="shared" si="5"/>
        <v>49.311358200000001</v>
      </c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</row>
    <row r="85" spans="1:21" ht="13" x14ac:dyDescent="0.3">
      <c r="A85" s="108">
        <v>807</v>
      </c>
      <c r="B85" s="108" t="s">
        <v>147</v>
      </c>
      <c r="C85" s="115">
        <v>54.101300000000002</v>
      </c>
      <c r="D85" s="115">
        <f t="shared" si="4"/>
        <v>1.3525325000000001</v>
      </c>
      <c r="E85" s="116">
        <f t="shared" si="6"/>
        <v>52.7487675</v>
      </c>
      <c r="F85" s="117">
        <f t="shared" si="5"/>
        <v>52.7487675</v>
      </c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</row>
    <row r="86" spans="1:21" ht="13" x14ac:dyDescent="0.3">
      <c r="A86" s="108">
        <v>214</v>
      </c>
      <c r="B86" s="108" t="s">
        <v>148</v>
      </c>
      <c r="C86" s="115">
        <v>57.822296000000001</v>
      </c>
      <c r="D86" s="115">
        <f t="shared" si="4"/>
        <v>1.4455574000000002</v>
      </c>
      <c r="E86" s="116">
        <f t="shared" si="6"/>
        <v>56.376738600000003</v>
      </c>
      <c r="F86" s="117">
        <f t="shared" si="5"/>
        <v>56.376738600000003</v>
      </c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1:21" ht="13" x14ac:dyDescent="0.3">
      <c r="A87" s="108">
        <v>608</v>
      </c>
      <c r="B87" s="108" t="s">
        <v>149</v>
      </c>
      <c r="C87" s="115">
        <v>61.76</v>
      </c>
      <c r="D87" s="115">
        <f t="shared" si="4"/>
        <v>1.544</v>
      </c>
      <c r="E87" s="116">
        <f t="shared" si="6"/>
        <v>60.216000000000001</v>
      </c>
      <c r="F87" s="117">
        <f t="shared" si="5"/>
        <v>60.216000000000001</v>
      </c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3" x14ac:dyDescent="0.3">
      <c r="A88" s="108">
        <v>943</v>
      </c>
      <c r="B88" s="108" t="s">
        <v>150</v>
      </c>
      <c r="C88" s="115">
        <v>63.968052</v>
      </c>
      <c r="D88" s="115">
        <f t="shared" si="4"/>
        <v>1.5992013</v>
      </c>
      <c r="E88" s="116">
        <f t="shared" si="6"/>
        <v>62.368850700000003</v>
      </c>
      <c r="F88" s="117">
        <f t="shared" si="5"/>
        <v>62.368850700000003</v>
      </c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</row>
    <row r="89" spans="1:21" ht="13" x14ac:dyDescent="0.3">
      <c r="A89" s="108">
        <v>971</v>
      </c>
      <c r="B89" s="108" t="s">
        <v>151</v>
      </c>
      <c r="C89" s="115">
        <v>66.025475</v>
      </c>
      <c r="D89" s="115">
        <f t="shared" si="4"/>
        <v>1.650636875</v>
      </c>
      <c r="E89" s="116">
        <f t="shared" si="6"/>
        <v>64.374838124999997</v>
      </c>
      <c r="F89" s="117">
        <f t="shared" si="5"/>
        <v>64.374838124999997</v>
      </c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</row>
    <row r="90" spans="1:21" ht="13" x14ac:dyDescent="0.3">
      <c r="A90" s="108">
        <v>270</v>
      </c>
      <c r="B90" s="108" t="s">
        <v>152</v>
      </c>
      <c r="C90" s="115">
        <v>72.25</v>
      </c>
      <c r="D90" s="115">
        <f t="shared" si="4"/>
        <v>1.8062500000000001</v>
      </c>
      <c r="E90" s="116">
        <f t="shared" si="6"/>
        <v>70.443749999999994</v>
      </c>
      <c r="F90" s="117">
        <f t="shared" si="5"/>
        <v>70.443749999999994</v>
      </c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</row>
    <row r="91" spans="1:21" ht="13" x14ac:dyDescent="0.3">
      <c r="A91" s="108">
        <v>643</v>
      </c>
      <c r="B91" s="108" t="s">
        <v>153</v>
      </c>
      <c r="C91" s="115">
        <v>78.954505999999995</v>
      </c>
      <c r="D91" s="115">
        <f t="shared" si="4"/>
        <v>1.9738626500000001</v>
      </c>
      <c r="E91" s="116">
        <f t="shared" si="6"/>
        <v>76.980643349999994</v>
      </c>
      <c r="F91" s="117">
        <f t="shared" si="5"/>
        <v>76.980643349999994</v>
      </c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3" x14ac:dyDescent="0.3">
      <c r="A92" s="108">
        <v>8</v>
      </c>
      <c r="B92" s="108" t="s">
        <v>154</v>
      </c>
      <c r="C92" s="115">
        <v>82.48</v>
      </c>
      <c r="D92" s="115">
        <f t="shared" si="4"/>
        <v>2.0620000000000003</v>
      </c>
      <c r="E92" s="116">
        <f t="shared" si="6"/>
        <v>80.418000000000006</v>
      </c>
      <c r="F92" s="117">
        <f t="shared" si="5"/>
        <v>80.418000000000006</v>
      </c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</row>
    <row r="93" spans="1:21" ht="13" x14ac:dyDescent="0.3">
      <c r="A93" s="108">
        <v>417</v>
      </c>
      <c r="B93" s="108" t="s">
        <v>155</v>
      </c>
      <c r="C93" s="115">
        <v>87.45</v>
      </c>
      <c r="D93" s="115">
        <f t="shared" si="4"/>
        <v>2.1862500000000002</v>
      </c>
      <c r="E93" s="116">
        <f t="shared" si="6"/>
        <v>85.263750000000002</v>
      </c>
      <c r="F93" s="117">
        <f t="shared" si="5"/>
        <v>85.263750000000002</v>
      </c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3" x14ac:dyDescent="0.3">
      <c r="A94" s="108">
        <v>64</v>
      </c>
      <c r="B94" s="108" t="s">
        <v>156</v>
      </c>
      <c r="C94" s="115">
        <v>95.862499999999997</v>
      </c>
      <c r="D94" s="115">
        <f t="shared" si="4"/>
        <v>2.3965624999999999</v>
      </c>
      <c r="E94" s="116">
        <f t="shared" si="6"/>
        <v>93.465937499999995</v>
      </c>
      <c r="F94" s="117">
        <f t="shared" si="5"/>
        <v>93.465937499999995</v>
      </c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3" x14ac:dyDescent="0.3">
      <c r="A95" s="108">
        <v>356</v>
      </c>
      <c r="B95" s="108" t="s">
        <v>157</v>
      </c>
      <c r="C95" s="115">
        <v>95.92</v>
      </c>
      <c r="D95" s="115">
        <f t="shared" si="4"/>
        <v>2.3980000000000001</v>
      </c>
      <c r="E95" s="116">
        <f t="shared" si="6"/>
        <v>93.522000000000006</v>
      </c>
      <c r="F95" s="117">
        <f t="shared" si="5"/>
        <v>93.522000000000006</v>
      </c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</row>
    <row r="96" spans="1:21" ht="13" x14ac:dyDescent="0.3">
      <c r="A96" s="108">
        <v>132</v>
      </c>
      <c r="B96" s="108" t="s">
        <v>158</v>
      </c>
      <c r="C96" s="115">
        <v>97.124054000000001</v>
      </c>
      <c r="D96" s="115">
        <f t="shared" si="4"/>
        <v>2.4281013500000004</v>
      </c>
      <c r="E96" s="116">
        <f t="shared" si="6"/>
        <v>94.695952649999995</v>
      </c>
      <c r="F96" s="117">
        <f t="shared" si="5"/>
        <v>94.695952649999995</v>
      </c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</row>
    <row r="97" spans="1:21" ht="13" x14ac:dyDescent="0.3">
      <c r="A97" s="108">
        <v>941</v>
      </c>
      <c r="B97" s="108" t="s">
        <v>159</v>
      </c>
      <c r="C97" s="115">
        <v>103.12</v>
      </c>
      <c r="D97" s="115">
        <f t="shared" si="4"/>
        <v>2.5780000000000003</v>
      </c>
      <c r="E97" s="116">
        <f t="shared" si="6"/>
        <v>100.542</v>
      </c>
      <c r="F97" s="117">
        <f t="shared" si="5"/>
        <v>100.542</v>
      </c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</row>
    <row r="98" spans="1:21" ht="13" x14ac:dyDescent="0.3">
      <c r="A98" s="108">
        <v>953</v>
      </c>
      <c r="B98" s="108" t="s">
        <v>160</v>
      </c>
      <c r="C98" s="115">
        <v>105.11023</v>
      </c>
      <c r="D98" s="115">
        <f t="shared" si="4"/>
        <v>2.6277557500000004</v>
      </c>
      <c r="E98" s="116">
        <f t="shared" si="6"/>
        <v>102.48247425</v>
      </c>
      <c r="F98" s="117">
        <f t="shared" si="5"/>
        <v>102.48247425</v>
      </c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</row>
    <row r="99" spans="1:21" ht="13" x14ac:dyDescent="0.3">
      <c r="A99" s="108">
        <v>548</v>
      </c>
      <c r="B99" s="108" t="s">
        <v>161</v>
      </c>
      <c r="C99" s="115">
        <v>117.339</v>
      </c>
      <c r="D99" s="115">
        <f t="shared" si="4"/>
        <v>2.9334750000000001</v>
      </c>
      <c r="E99" s="116">
        <f t="shared" si="6"/>
        <v>114.405525</v>
      </c>
      <c r="F99" s="117">
        <f t="shared" si="5"/>
        <v>114.405525</v>
      </c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</row>
    <row r="100" spans="1:21" ht="13" x14ac:dyDescent="0.3">
      <c r="A100" s="108">
        <v>760</v>
      </c>
      <c r="B100" s="108" t="s">
        <v>162</v>
      </c>
      <c r="C100" s="115">
        <v>122</v>
      </c>
      <c r="D100" s="115">
        <f t="shared" si="4"/>
        <v>3.0500000000000003</v>
      </c>
      <c r="E100" s="116">
        <f t="shared" si="6"/>
        <v>118.95</v>
      </c>
      <c r="F100" s="117">
        <f t="shared" si="5"/>
        <v>118.95</v>
      </c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</row>
    <row r="101" spans="1:21" ht="13" x14ac:dyDescent="0.3">
      <c r="A101" s="108">
        <v>50</v>
      </c>
      <c r="B101" s="108" t="s">
        <v>163</v>
      </c>
      <c r="C101" s="115">
        <v>123.950005</v>
      </c>
      <c r="D101" s="115">
        <f t="shared" si="4"/>
        <v>3.0987501250000005</v>
      </c>
      <c r="E101" s="116">
        <f t="shared" si="6"/>
        <v>120.85125487500001</v>
      </c>
      <c r="F101" s="117">
        <f t="shared" si="5"/>
        <v>120.85125487500001</v>
      </c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</row>
    <row r="102" spans="1:21" ht="13" x14ac:dyDescent="0.3">
      <c r="A102" s="108">
        <v>352</v>
      </c>
      <c r="B102" s="108" t="s">
        <v>164</v>
      </c>
      <c r="C102" s="115">
        <v>125.38</v>
      </c>
      <c r="D102" s="115">
        <f t="shared" si="4"/>
        <v>3.1345000000000001</v>
      </c>
      <c r="E102" s="116">
        <f t="shared" si="6"/>
        <v>122.24549999999999</v>
      </c>
      <c r="F102" s="117">
        <f t="shared" si="5"/>
        <v>122.24549999999999</v>
      </c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</row>
    <row r="103" spans="1:21" ht="13" x14ac:dyDescent="0.3">
      <c r="A103" s="108">
        <v>404</v>
      </c>
      <c r="B103" s="108" t="s">
        <v>165</v>
      </c>
      <c r="C103" s="115">
        <v>129.51472000000001</v>
      </c>
      <c r="D103" s="115">
        <f t="shared" si="4"/>
        <v>3.2378680000000006</v>
      </c>
      <c r="E103" s="116">
        <f t="shared" si="6"/>
        <v>126.27685200000001</v>
      </c>
      <c r="F103" s="117">
        <f t="shared" si="5"/>
        <v>126.27685200000001</v>
      </c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</row>
    <row r="104" spans="1:21" ht="13" x14ac:dyDescent="0.3">
      <c r="A104" s="108">
        <v>332</v>
      </c>
      <c r="B104" s="108" t="s">
        <v>166</v>
      </c>
      <c r="C104" s="115">
        <v>131.08959999999999</v>
      </c>
      <c r="D104" s="115">
        <f t="shared" si="4"/>
        <v>3.2772399999999999</v>
      </c>
      <c r="E104" s="116">
        <f t="shared" si="6"/>
        <v>127.81235999999998</v>
      </c>
      <c r="F104" s="117">
        <f t="shared" si="5"/>
        <v>127.81235999999998</v>
      </c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</row>
    <row r="105" spans="1:21" ht="13" x14ac:dyDescent="0.3">
      <c r="A105" s="108">
        <v>12</v>
      </c>
      <c r="B105" s="108" t="s">
        <v>167</v>
      </c>
      <c r="C105" s="115">
        <v>133.47929999999999</v>
      </c>
      <c r="D105" s="115">
        <f t="shared" si="4"/>
        <v>3.3369825</v>
      </c>
      <c r="E105" s="116">
        <f t="shared" si="6"/>
        <v>130.14231749999999</v>
      </c>
      <c r="F105" s="117">
        <f t="shared" si="5"/>
        <v>130.14231749999999</v>
      </c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</row>
    <row r="106" spans="1:21" ht="13" x14ac:dyDescent="0.3">
      <c r="A106" s="108">
        <v>524</v>
      </c>
      <c r="B106" s="108" t="s">
        <v>168</v>
      </c>
      <c r="C106" s="115">
        <v>153.47200000000001</v>
      </c>
      <c r="D106" s="115">
        <f t="shared" si="4"/>
        <v>3.8368000000000002</v>
      </c>
      <c r="E106" s="116">
        <f t="shared" si="6"/>
        <v>149.6352</v>
      </c>
      <c r="F106" s="117">
        <f t="shared" si="5"/>
        <v>149.6352</v>
      </c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</row>
    <row r="107" spans="1:21" ht="13" x14ac:dyDescent="0.3">
      <c r="A107" s="108">
        <v>388</v>
      </c>
      <c r="B107" s="108" t="s">
        <v>169</v>
      </c>
      <c r="C107" s="115">
        <v>158.20764</v>
      </c>
      <c r="D107" s="115">
        <f t="shared" si="4"/>
        <v>3.9551910000000001</v>
      </c>
      <c r="E107" s="116">
        <f t="shared" si="6"/>
        <v>154.25244899999998</v>
      </c>
      <c r="F107" s="117">
        <f t="shared" si="5"/>
        <v>154.25244899999998</v>
      </c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</row>
    <row r="108" spans="1:21" ht="13" x14ac:dyDescent="0.3">
      <c r="A108" s="108">
        <v>230</v>
      </c>
      <c r="B108" s="108" t="s">
        <v>170</v>
      </c>
      <c r="C108" s="115">
        <v>160.97899000000001</v>
      </c>
      <c r="D108" s="115">
        <f t="shared" si="4"/>
        <v>4.0244747500000004</v>
      </c>
      <c r="E108" s="116">
        <f t="shared" si="6"/>
        <v>156.95451525000001</v>
      </c>
      <c r="F108" s="117">
        <f t="shared" si="5"/>
        <v>156.95451525000001</v>
      </c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</row>
    <row r="109" spans="1:21" ht="13" x14ac:dyDescent="0.3">
      <c r="A109" s="108">
        <v>392</v>
      </c>
      <c r="B109" s="108" t="s">
        <v>171</v>
      </c>
      <c r="C109" s="115">
        <v>163.97</v>
      </c>
      <c r="D109" s="115">
        <f t="shared" si="4"/>
        <v>4.0992500000000005</v>
      </c>
      <c r="E109" s="116">
        <f t="shared" si="6"/>
        <v>159.87074999999999</v>
      </c>
      <c r="F109" s="117">
        <f t="shared" si="5"/>
        <v>159.87074999999999</v>
      </c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</row>
    <row r="110" spans="1:21" ht="13" x14ac:dyDescent="0.3">
      <c r="A110" s="108">
        <v>262</v>
      </c>
      <c r="B110" s="108" t="s">
        <v>172</v>
      </c>
      <c r="C110" s="115">
        <v>177.8</v>
      </c>
      <c r="D110" s="115">
        <f t="shared" si="4"/>
        <v>4.4450000000000003</v>
      </c>
      <c r="E110" s="116">
        <f t="shared" si="6"/>
        <v>173.35500000000002</v>
      </c>
      <c r="F110" s="117">
        <f t="shared" si="5"/>
        <v>173.35500000000002</v>
      </c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3" x14ac:dyDescent="0.3">
      <c r="A111" s="108">
        <v>430</v>
      </c>
      <c r="B111" s="108" t="s">
        <v>173</v>
      </c>
      <c r="C111" s="115">
        <v>181.2353</v>
      </c>
      <c r="D111" s="115">
        <f t="shared" si="4"/>
        <v>4.5308824999999997</v>
      </c>
      <c r="E111" s="116">
        <f t="shared" si="6"/>
        <v>176.70441750000001</v>
      </c>
      <c r="F111" s="117">
        <f t="shared" si="5"/>
        <v>176.70441750000001</v>
      </c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1" ht="13" x14ac:dyDescent="0.3">
      <c r="A112" s="108">
        <v>328</v>
      </c>
      <c r="B112" s="108" t="s">
        <v>174</v>
      </c>
      <c r="C112" s="115">
        <v>209.5147</v>
      </c>
      <c r="D112" s="115">
        <f t="shared" si="4"/>
        <v>5.2378675000000001</v>
      </c>
      <c r="E112" s="116">
        <f t="shared" si="6"/>
        <v>204.27683250000001</v>
      </c>
      <c r="F112" s="117">
        <f t="shared" si="5"/>
        <v>204.27683250000001</v>
      </c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3" x14ac:dyDescent="0.3">
      <c r="A113" s="108">
        <v>586</v>
      </c>
      <c r="B113" s="108" t="s">
        <v>175</v>
      </c>
      <c r="C113" s="115">
        <v>278.05</v>
      </c>
      <c r="D113" s="115">
        <f t="shared" si="4"/>
        <v>6.9512500000000008</v>
      </c>
      <c r="E113" s="116">
        <f t="shared" si="6"/>
        <v>271.09875</v>
      </c>
      <c r="F113" s="117">
        <f t="shared" si="5"/>
        <v>271.09875</v>
      </c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</row>
    <row r="114" spans="1:21" ht="13" x14ac:dyDescent="0.3">
      <c r="A114" s="108">
        <v>348</v>
      </c>
      <c r="B114" s="108" t="s">
        <v>176</v>
      </c>
      <c r="C114" s="115">
        <v>318.58</v>
      </c>
      <c r="D114" s="115">
        <f t="shared" si="4"/>
        <v>7.9645000000000001</v>
      </c>
      <c r="E114" s="116">
        <f t="shared" si="6"/>
        <v>310.6155</v>
      </c>
      <c r="F114" s="117">
        <f t="shared" si="5"/>
        <v>310.6155</v>
      </c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13" x14ac:dyDescent="0.3">
      <c r="A115" s="108">
        <v>144</v>
      </c>
      <c r="B115" s="108" t="s">
        <v>177</v>
      </c>
      <c r="C115" s="115">
        <v>336</v>
      </c>
      <c r="D115" s="115">
        <f t="shared" si="4"/>
        <v>8.4</v>
      </c>
      <c r="E115" s="116">
        <f t="shared" si="6"/>
        <v>327.60000000000002</v>
      </c>
      <c r="F115" s="117">
        <f t="shared" si="5"/>
        <v>327.60000000000002</v>
      </c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</row>
    <row r="116" spans="1:21" ht="13" x14ac:dyDescent="0.3">
      <c r="A116" s="108">
        <v>51</v>
      </c>
      <c r="B116" s="108" t="s">
        <v>178</v>
      </c>
      <c r="C116" s="115">
        <v>366.01519999999999</v>
      </c>
      <c r="D116" s="115">
        <f t="shared" si="4"/>
        <v>9.1503800000000002</v>
      </c>
      <c r="E116" s="116">
        <f t="shared" si="6"/>
        <v>356.86482000000001</v>
      </c>
      <c r="F116" s="117">
        <f t="shared" si="5"/>
        <v>356.86482000000001</v>
      </c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</row>
    <row r="117" spans="1:21" ht="13" x14ac:dyDescent="0.3">
      <c r="A117" s="108">
        <v>174</v>
      </c>
      <c r="B117" s="108" t="s">
        <v>179</v>
      </c>
      <c r="C117" s="115">
        <v>433.33697999999998</v>
      </c>
      <c r="D117" s="115">
        <f t="shared" si="4"/>
        <v>10.8334245</v>
      </c>
      <c r="E117" s="116">
        <f t="shared" si="6"/>
        <v>422.5035555</v>
      </c>
      <c r="F117" s="117">
        <f t="shared" si="5"/>
        <v>422.5035555</v>
      </c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1" ht="13" x14ac:dyDescent="0.3">
      <c r="A118" s="108">
        <v>938</v>
      </c>
      <c r="B118" s="108" t="s">
        <v>180</v>
      </c>
      <c r="C118" s="115">
        <v>447.62580000000003</v>
      </c>
      <c r="D118" s="115">
        <f t="shared" si="4"/>
        <v>11.190645000000002</v>
      </c>
      <c r="E118" s="116">
        <f t="shared" si="6"/>
        <v>436.43515500000001</v>
      </c>
      <c r="F118" s="117">
        <f t="shared" si="5"/>
        <v>436.43515500000001</v>
      </c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</row>
    <row r="119" spans="1:21" ht="13" x14ac:dyDescent="0.3">
      <c r="A119" s="108">
        <v>188</v>
      </c>
      <c r="B119" s="108" t="s">
        <v>181</v>
      </c>
      <c r="C119" s="115">
        <v>460</v>
      </c>
      <c r="D119" s="115">
        <f t="shared" si="4"/>
        <v>11.5</v>
      </c>
      <c r="E119" s="116">
        <f t="shared" si="6"/>
        <v>448.5</v>
      </c>
      <c r="F119" s="117">
        <f t="shared" si="5"/>
        <v>448.5</v>
      </c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</row>
    <row r="120" spans="1:21" ht="13" x14ac:dyDescent="0.3">
      <c r="A120" s="108">
        <v>398</v>
      </c>
      <c r="B120" s="108" t="s">
        <v>182</v>
      </c>
      <c r="C120" s="115">
        <v>477.53262000000001</v>
      </c>
      <c r="D120" s="115">
        <f t="shared" si="4"/>
        <v>11.938315500000002</v>
      </c>
      <c r="E120" s="116">
        <f t="shared" si="6"/>
        <v>465.59430450000002</v>
      </c>
      <c r="F120" s="117">
        <f t="shared" si="5"/>
        <v>465.59430450000002</v>
      </c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</row>
    <row r="121" spans="1:21" ht="13" x14ac:dyDescent="0.3">
      <c r="A121" s="108">
        <v>706</v>
      </c>
      <c r="B121" s="108" t="s">
        <v>183</v>
      </c>
      <c r="C121" s="115">
        <v>572.4144</v>
      </c>
      <c r="D121" s="115">
        <f t="shared" si="4"/>
        <v>14.310360000000001</v>
      </c>
      <c r="E121" s="116">
        <f t="shared" si="6"/>
        <v>558.10404000000005</v>
      </c>
      <c r="F121" s="117">
        <f t="shared" si="5"/>
        <v>558.10404000000005</v>
      </c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</row>
    <row r="122" spans="1:21" ht="13" x14ac:dyDescent="0.3">
      <c r="A122" s="108">
        <v>950</v>
      </c>
      <c r="B122" s="108" t="s">
        <v>184</v>
      </c>
      <c r="C122" s="115">
        <v>577.78264999999999</v>
      </c>
      <c r="D122" s="115">
        <f t="shared" si="4"/>
        <v>14.444566250000001</v>
      </c>
      <c r="E122" s="116">
        <f t="shared" si="6"/>
        <v>563.33808375000001</v>
      </c>
      <c r="F122" s="117">
        <f t="shared" si="5"/>
        <v>563.33808375000001</v>
      </c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3" x14ac:dyDescent="0.3">
      <c r="A123" s="108">
        <v>952</v>
      </c>
      <c r="B123" s="108" t="s">
        <v>185</v>
      </c>
      <c r="C123" s="115">
        <v>577.78264999999999</v>
      </c>
      <c r="D123" s="115">
        <f t="shared" si="4"/>
        <v>14.444566250000001</v>
      </c>
      <c r="E123" s="116">
        <f t="shared" si="6"/>
        <v>563.33808375000001</v>
      </c>
      <c r="F123" s="117">
        <f t="shared" si="5"/>
        <v>563.33808375000001</v>
      </c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</row>
    <row r="124" spans="1:21" ht="13" x14ac:dyDescent="0.3">
      <c r="A124" s="108">
        <v>928</v>
      </c>
      <c r="B124" s="108" t="s">
        <v>186</v>
      </c>
      <c r="C124" s="115">
        <v>742.81055000000003</v>
      </c>
      <c r="D124" s="115">
        <f t="shared" si="4"/>
        <v>18.570263750000002</v>
      </c>
      <c r="E124" s="116">
        <f t="shared" si="6"/>
        <v>724.24028625000005</v>
      </c>
      <c r="F124" s="117">
        <f t="shared" si="5"/>
        <v>724.24028625000005</v>
      </c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</row>
    <row r="125" spans="1:21" ht="13" x14ac:dyDescent="0.3">
      <c r="A125" s="108">
        <v>973</v>
      </c>
      <c r="B125" s="108" t="s">
        <v>187</v>
      </c>
      <c r="C125" s="115">
        <v>920.46370000000002</v>
      </c>
      <c r="D125" s="115">
        <f t="shared" si="4"/>
        <v>23.011592500000003</v>
      </c>
      <c r="E125" s="116">
        <f t="shared" si="6"/>
        <v>897.45210750000001</v>
      </c>
      <c r="F125" s="117">
        <f t="shared" si="5"/>
        <v>897.45210750000001</v>
      </c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</row>
    <row r="126" spans="1:21" ht="13" x14ac:dyDescent="0.3">
      <c r="A126" s="108">
        <v>152</v>
      </c>
      <c r="B126" s="108" t="s">
        <v>188</v>
      </c>
      <c r="C126" s="115">
        <v>943.36</v>
      </c>
      <c r="D126" s="115">
        <f t="shared" si="4"/>
        <v>23.584000000000003</v>
      </c>
      <c r="E126" s="116">
        <f t="shared" si="6"/>
        <v>919.77600000000007</v>
      </c>
      <c r="F126" s="117">
        <f t="shared" si="5"/>
        <v>919.77600000000007</v>
      </c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</row>
    <row r="127" spans="1:21" ht="13" x14ac:dyDescent="0.3">
      <c r="A127" s="108">
        <v>368</v>
      </c>
      <c r="B127" s="108" t="s">
        <v>189</v>
      </c>
      <c r="C127" s="115">
        <v>1310</v>
      </c>
      <c r="D127" s="115">
        <f t="shared" si="4"/>
        <v>32.75</v>
      </c>
      <c r="E127" s="116">
        <f t="shared" si="6"/>
        <v>1277.25</v>
      </c>
      <c r="F127" s="117">
        <f t="shared" si="5"/>
        <v>1277.25</v>
      </c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</row>
    <row r="128" spans="1:21" ht="13" x14ac:dyDescent="0.3">
      <c r="A128" s="108">
        <v>646</v>
      </c>
      <c r="B128" s="108" t="s">
        <v>190</v>
      </c>
      <c r="C128" s="115">
        <v>1473.14</v>
      </c>
      <c r="D128" s="115">
        <f t="shared" si="4"/>
        <v>36.828500000000005</v>
      </c>
      <c r="E128" s="116">
        <f t="shared" si="6"/>
        <v>1436.3115</v>
      </c>
      <c r="F128" s="117">
        <f t="shared" si="5"/>
        <v>1436.3115</v>
      </c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</row>
    <row r="129" spans="1:21" ht="13" x14ac:dyDescent="0.3">
      <c r="A129" s="108">
        <v>410</v>
      </c>
      <c r="B129" s="108" t="s">
        <v>191</v>
      </c>
      <c r="C129" s="115">
        <v>1454.7988</v>
      </c>
      <c r="D129" s="115">
        <f t="shared" si="4"/>
        <v>36.369970000000002</v>
      </c>
      <c r="E129" s="116">
        <f t="shared" si="6"/>
        <v>1418.4288300000001</v>
      </c>
      <c r="F129" s="117">
        <f t="shared" si="5"/>
        <v>1418.4288300000001</v>
      </c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</row>
    <row r="130" spans="1:21" ht="13" x14ac:dyDescent="0.3">
      <c r="A130" s="108">
        <v>32</v>
      </c>
      <c r="B130" s="108" t="s">
        <v>192</v>
      </c>
      <c r="C130" s="115">
        <v>1500</v>
      </c>
      <c r="D130" s="115">
        <f t="shared" si="4"/>
        <v>37.5</v>
      </c>
      <c r="E130" s="116">
        <f t="shared" si="6"/>
        <v>1462.5</v>
      </c>
      <c r="F130" s="117">
        <f t="shared" si="5"/>
        <v>1462.5</v>
      </c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</row>
    <row r="131" spans="1:21" ht="13" x14ac:dyDescent="0.3">
      <c r="A131" s="108">
        <v>886</v>
      </c>
      <c r="B131" s="108" t="s">
        <v>193</v>
      </c>
      <c r="C131" s="115">
        <v>1574.7001</v>
      </c>
      <c r="D131" s="115">
        <f t="shared" ref="D131:D150" si="7">C131*0.025</f>
        <v>39.367502500000001</v>
      </c>
      <c r="E131" s="116">
        <f t="shared" si="6"/>
        <v>1535.3325975</v>
      </c>
      <c r="F131" s="117">
        <f t="shared" ref="F131:F150" si="8">E131</f>
        <v>1535.3325975</v>
      </c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3" x14ac:dyDescent="0.3">
      <c r="A132" s="108">
        <v>454</v>
      </c>
      <c r="B132" s="108" t="s">
        <v>194</v>
      </c>
      <c r="C132" s="115">
        <v>1736.6171999999999</v>
      </c>
      <c r="D132" s="115">
        <f t="shared" si="7"/>
        <v>43.415430000000001</v>
      </c>
      <c r="E132" s="116">
        <f t="shared" si="6"/>
        <v>1693.2017699999999</v>
      </c>
      <c r="F132" s="117">
        <f t="shared" si="8"/>
        <v>1693.2017699999999</v>
      </c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</row>
    <row r="133" spans="1:21" ht="13" x14ac:dyDescent="0.3">
      <c r="A133" s="108">
        <v>976</v>
      </c>
      <c r="B133" s="108" t="s">
        <v>195</v>
      </c>
      <c r="C133" s="115">
        <v>2316.4312</v>
      </c>
      <c r="D133" s="115">
        <f t="shared" si="7"/>
        <v>57.910780000000003</v>
      </c>
      <c r="E133" s="116">
        <f t="shared" si="6"/>
        <v>2258.5204199999998</v>
      </c>
      <c r="F133" s="117">
        <f t="shared" si="8"/>
        <v>2258.5204199999998</v>
      </c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</row>
    <row r="134" spans="1:21" ht="13" x14ac:dyDescent="0.3">
      <c r="A134" s="108">
        <v>834</v>
      </c>
      <c r="B134" s="108" t="s">
        <v>196</v>
      </c>
      <c r="C134" s="115">
        <v>2663</v>
      </c>
      <c r="D134" s="115">
        <f t="shared" si="7"/>
        <v>66.575000000000003</v>
      </c>
      <c r="E134" s="116">
        <f t="shared" si="6"/>
        <v>2596.4250000000002</v>
      </c>
      <c r="F134" s="117">
        <f t="shared" si="8"/>
        <v>2596.4250000000002</v>
      </c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</row>
    <row r="135" spans="1:21" ht="13" x14ac:dyDescent="0.3">
      <c r="A135" s="108">
        <v>108</v>
      </c>
      <c r="B135" s="108" t="s">
        <v>197</v>
      </c>
      <c r="C135" s="115">
        <v>2993.8870000000002</v>
      </c>
      <c r="D135" s="115">
        <f t="shared" si="7"/>
        <v>74.847175000000007</v>
      </c>
      <c r="E135" s="116">
        <f t="shared" si="6"/>
        <v>2919.0398250000003</v>
      </c>
      <c r="F135" s="117">
        <f t="shared" si="8"/>
        <v>2919.0398250000003</v>
      </c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3" x14ac:dyDescent="0.3">
      <c r="A136" s="108">
        <v>170</v>
      </c>
      <c r="B136" s="108" t="s">
        <v>198</v>
      </c>
      <c r="C136" s="115">
        <v>3205.8</v>
      </c>
      <c r="D136" s="115">
        <f t="shared" si="7"/>
        <v>80.14500000000001</v>
      </c>
      <c r="E136" s="116">
        <f t="shared" si="6"/>
        <v>3125.6550000000002</v>
      </c>
      <c r="F136" s="117">
        <f t="shared" si="8"/>
        <v>3125.6550000000002</v>
      </c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</row>
    <row r="137" spans="1:21" ht="13" x14ac:dyDescent="0.3">
      <c r="A137" s="108">
        <v>496</v>
      </c>
      <c r="B137" s="108" t="s">
        <v>199</v>
      </c>
      <c r="C137" s="115">
        <v>3599</v>
      </c>
      <c r="D137" s="115">
        <f t="shared" si="7"/>
        <v>89.975000000000009</v>
      </c>
      <c r="E137" s="116">
        <f t="shared" si="6"/>
        <v>3509.0250000000001</v>
      </c>
      <c r="F137" s="117">
        <f t="shared" si="8"/>
        <v>3509.0250000000001</v>
      </c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3" x14ac:dyDescent="0.3">
      <c r="A138" s="108">
        <v>104</v>
      </c>
      <c r="B138" s="108" t="s">
        <v>200</v>
      </c>
      <c r="C138" s="115">
        <v>3658</v>
      </c>
      <c r="D138" s="115">
        <f t="shared" si="7"/>
        <v>91.45</v>
      </c>
      <c r="E138" s="116">
        <f t="shared" si="6"/>
        <v>3566.55</v>
      </c>
      <c r="F138" s="117">
        <f t="shared" si="8"/>
        <v>3566.55</v>
      </c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13" x14ac:dyDescent="0.3">
      <c r="A139" s="108">
        <v>800</v>
      </c>
      <c r="B139" s="108" t="s">
        <v>201</v>
      </c>
      <c r="C139" s="115">
        <v>3774.7035999999998</v>
      </c>
      <c r="D139" s="115">
        <f t="shared" si="7"/>
        <v>94.367590000000007</v>
      </c>
      <c r="E139" s="116">
        <f t="shared" si="6"/>
        <v>3680.33601</v>
      </c>
      <c r="F139" s="117">
        <f t="shared" si="8"/>
        <v>3680.33601</v>
      </c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</row>
    <row r="140" spans="1:21" ht="13" x14ac:dyDescent="0.3">
      <c r="A140" s="108">
        <v>116</v>
      </c>
      <c r="B140" s="108" t="s">
        <v>202</v>
      </c>
      <c r="C140" s="115">
        <v>4047.2546000000002</v>
      </c>
      <c r="D140" s="115">
        <f t="shared" si="7"/>
        <v>101.18136500000001</v>
      </c>
      <c r="E140" s="116">
        <f t="shared" si="6"/>
        <v>3946.0732350000003</v>
      </c>
      <c r="F140" s="117">
        <f t="shared" si="8"/>
        <v>3946.0732350000003</v>
      </c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</row>
    <row r="141" spans="1:21" ht="13" x14ac:dyDescent="0.3">
      <c r="A141" s="108">
        <v>969</v>
      </c>
      <c r="B141" s="108" t="s">
        <v>203</v>
      </c>
      <c r="C141" s="115">
        <v>4308.0933000000005</v>
      </c>
      <c r="D141" s="115">
        <f t="shared" si="7"/>
        <v>107.70233250000001</v>
      </c>
      <c r="E141" s="116">
        <f t="shared" si="6"/>
        <v>4200.3909675000004</v>
      </c>
      <c r="F141" s="117">
        <f t="shared" si="8"/>
        <v>4200.3909675000004</v>
      </c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</row>
    <row r="142" spans="1:21" ht="13" x14ac:dyDescent="0.3">
      <c r="A142" s="108">
        <v>728</v>
      </c>
      <c r="B142" s="108" t="s">
        <v>204</v>
      </c>
      <c r="C142" s="115">
        <v>5061.3919999999998</v>
      </c>
      <c r="D142" s="115">
        <f t="shared" si="7"/>
        <v>126.5348</v>
      </c>
      <c r="E142" s="116">
        <f t="shared" si="6"/>
        <v>4934.8571999999995</v>
      </c>
      <c r="F142" s="117">
        <f t="shared" si="8"/>
        <v>4934.8571999999995</v>
      </c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</row>
    <row r="143" spans="1:21" ht="13" x14ac:dyDescent="0.3">
      <c r="A143" s="108">
        <v>600</v>
      </c>
      <c r="B143" s="108" t="s">
        <v>205</v>
      </c>
      <c r="C143" s="115">
        <v>6010.4</v>
      </c>
      <c r="D143" s="115">
        <f t="shared" si="7"/>
        <v>150.26</v>
      </c>
      <c r="E143" s="116">
        <f t="shared" si="6"/>
        <v>5860.1399999999994</v>
      </c>
      <c r="F143" s="117">
        <f t="shared" si="8"/>
        <v>5860.1399999999994</v>
      </c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</row>
    <row r="144" spans="1:21" ht="13" x14ac:dyDescent="0.3">
      <c r="A144" s="108">
        <v>324</v>
      </c>
      <c r="B144" s="108" t="s">
        <v>206</v>
      </c>
      <c r="C144" s="115">
        <v>8772.8549999999996</v>
      </c>
      <c r="D144" s="115">
        <f t="shared" si="7"/>
        <v>219.32137499999999</v>
      </c>
      <c r="E144" s="116">
        <f t="shared" si="6"/>
        <v>8553.533625</v>
      </c>
      <c r="F144" s="117">
        <f t="shared" si="8"/>
        <v>8553.533625</v>
      </c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</row>
    <row r="145" spans="1:21" ht="13" x14ac:dyDescent="0.3">
      <c r="A145" s="108">
        <v>860</v>
      </c>
      <c r="B145" s="108" t="s">
        <v>207</v>
      </c>
      <c r="C145" s="115">
        <v>12050.34</v>
      </c>
      <c r="D145" s="115">
        <f t="shared" si="7"/>
        <v>301.25850000000003</v>
      </c>
      <c r="E145" s="116">
        <f t="shared" ref="E145:E153" si="9">C145-D145</f>
        <v>11749.0815</v>
      </c>
      <c r="F145" s="117">
        <f t="shared" si="8"/>
        <v>11749.0815</v>
      </c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</row>
    <row r="146" spans="1:21" ht="13" x14ac:dyDescent="0.3">
      <c r="A146" s="108">
        <v>360</v>
      </c>
      <c r="B146" s="108" t="s">
        <v>208</v>
      </c>
      <c r="C146" s="115">
        <v>18098</v>
      </c>
      <c r="D146" s="115">
        <f t="shared" si="7"/>
        <v>452.45000000000005</v>
      </c>
      <c r="E146" s="116">
        <f t="shared" si="9"/>
        <v>17645.55</v>
      </c>
      <c r="F146" s="117">
        <f t="shared" si="8"/>
        <v>17645.55</v>
      </c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</row>
    <row r="147" spans="1:21" ht="13" x14ac:dyDescent="0.3">
      <c r="A147" s="108">
        <v>418</v>
      </c>
      <c r="B147" s="108" t="s">
        <v>209</v>
      </c>
      <c r="C147" s="115">
        <v>22784</v>
      </c>
      <c r="D147" s="115">
        <f t="shared" si="7"/>
        <v>569.6</v>
      </c>
      <c r="E147" s="116">
        <f t="shared" si="9"/>
        <v>22214.400000000001</v>
      </c>
      <c r="F147" s="117">
        <f t="shared" si="8"/>
        <v>22214.400000000001</v>
      </c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</row>
    <row r="148" spans="1:21" ht="13" x14ac:dyDescent="0.3">
      <c r="A148" s="108">
        <v>704</v>
      </c>
      <c r="B148" s="108" t="s">
        <v>210</v>
      </c>
      <c r="C148" s="115">
        <v>26345</v>
      </c>
      <c r="D148" s="115">
        <f t="shared" si="7"/>
        <v>658.625</v>
      </c>
      <c r="E148" s="116">
        <f t="shared" si="9"/>
        <v>25686.375</v>
      </c>
      <c r="F148" s="117">
        <f t="shared" si="8"/>
        <v>25686.375</v>
      </c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</row>
    <row r="149" spans="1:21" ht="13" x14ac:dyDescent="0.3">
      <c r="A149" s="108">
        <v>422</v>
      </c>
      <c r="B149" s="108" t="s">
        <v>211</v>
      </c>
      <c r="C149" s="115">
        <v>89500</v>
      </c>
      <c r="D149" s="115">
        <f t="shared" si="7"/>
        <v>2237.5</v>
      </c>
      <c r="E149" s="116">
        <f t="shared" si="9"/>
        <v>87262.5</v>
      </c>
      <c r="F149" s="117">
        <f t="shared" si="8"/>
        <v>87262.5</v>
      </c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</row>
    <row r="150" spans="1:21" ht="13" x14ac:dyDescent="0.3">
      <c r="A150" s="108">
        <v>157</v>
      </c>
      <c r="B150" s="108" t="s">
        <v>212</v>
      </c>
      <c r="C150" s="115">
        <v>6.7691593000000001</v>
      </c>
      <c r="D150" s="115">
        <f t="shared" si="7"/>
        <v>0.16922898250000001</v>
      </c>
      <c r="E150" s="116">
        <f t="shared" si="9"/>
        <v>6.5999303175000001</v>
      </c>
      <c r="F150" s="117">
        <f t="shared" si="8"/>
        <v>6.5999303175000001</v>
      </c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</row>
    <row r="151" spans="1:21" x14ac:dyDescent="0.25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</row>
    <row r="152" spans="1:21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</row>
    <row r="153" spans="1:21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</row>
    <row r="154" spans="1:21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</row>
    <row r="155" spans="1:21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</row>
    <row r="157" spans="1:21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</row>
    <row r="158" spans="1:21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</row>
    <row r="159" spans="1:21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</row>
  </sheetData>
  <conditionalFormatting sqref="E2:E15">
    <cfRule type="expression" dxfId="1" priority="1">
      <formula>E2&lt;C2</formula>
    </cfRule>
  </conditionalFormatting>
  <conditionalFormatting sqref="E16:E150">
    <cfRule type="expression" dxfId="0" priority="2">
      <formula>E20&gt;C20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Anugwom, Chinaza C</dc:creator>
  <cp:lastModifiedBy>Anugwom, Chinaza C</cp:lastModifiedBy>
  <dcterms:created xsi:type="dcterms:W3CDTF">2026-07-29T10:24:05Z</dcterms:created>
  <dcterms:modified xsi:type="dcterms:W3CDTF">2026-07-29T10:31:54Z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b9d4ea-d348-4e93-a29a-8def053c0154_Enabled">
    <vt:lpwstr>true</vt:lpwstr>
  </property>
  <property fmtid="{D5CDD505-2E9C-101B-9397-08002B2CF9AE}" pid="3" name="MSIP_Label_d6b9d4ea-d348-4e93-a29a-8def053c0154_SetDate">
    <vt:lpwstr>2026-07-29T10:31:31Z</vt:lpwstr>
  </property>
  <property fmtid="{D5CDD505-2E9C-101B-9397-08002B2CF9AE}" pid="4" name="MSIP_Label_d6b9d4ea-d348-4e93-a29a-8def053c0154_Method">
    <vt:lpwstr>Standard</vt:lpwstr>
  </property>
  <property fmtid="{D5CDD505-2E9C-101B-9397-08002B2CF9AE}" pid="5" name="MSIP_Label_d6b9d4ea-d348-4e93-a29a-8def053c0154_Name">
    <vt:lpwstr>d6b9d4ea-d348-4e93-a29a-8def053c0154</vt:lpwstr>
  </property>
  <property fmtid="{D5CDD505-2E9C-101B-9397-08002B2CF9AE}" pid="6" name="MSIP_Label_d6b9d4ea-d348-4e93-a29a-8def053c0154_SiteId">
    <vt:lpwstr>7369e6ec-faa6-42fa-bc0e-4f332da5b1db</vt:lpwstr>
  </property>
  <property fmtid="{D5CDD505-2E9C-101B-9397-08002B2CF9AE}" pid="7" name="MSIP_Label_d6b9d4ea-d348-4e93-a29a-8def053c0154_ActionId">
    <vt:lpwstr>709a7328-85f8-47a4-9250-cb6ae649b3c4</vt:lpwstr>
  </property>
  <property fmtid="{D5CDD505-2E9C-101B-9397-08002B2CF9AE}" pid="8" name="MSIP_Label_d6b9d4ea-d348-4e93-a29a-8def053c0154_ContentBits">
    <vt:lpwstr>2</vt:lpwstr>
  </property>
  <property fmtid="{D5CDD505-2E9C-101B-9397-08002B2CF9AE}" pid="9" name="MSIP_Label_d6b9d4ea-d348-4e93-a29a-8def053c0154_Tag">
    <vt:lpwstr>10, 3, 0, 1</vt:lpwstr>
  </property>
</Properties>
</file>