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cuments\"/>
    </mc:Choice>
  </mc:AlternateContent>
  <xr:revisionPtr revIDLastSave="0" documentId="8_{9E70B5C6-50FD-44B0-9901-8E2E02E6A3BC}" xr6:coauthVersionLast="47" xr6:coauthVersionMax="47" xr10:uidLastSave="{00000000-0000-0000-0000-000000000000}"/>
  <bookViews>
    <workbookView xWindow="-110" yWindow="-110" windowWidth="19420" windowHeight="10300" activeTab="1" xr2:uid="{530846E2-D5E4-44D6-A434-B1132CB4E6EC}"/>
  </bookViews>
  <sheets>
    <sheet name="Current Rate" sheetId="1" r:id="rId1"/>
    <sheet name="C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0" i="2" l="1"/>
  <c r="E150" i="2" s="1"/>
  <c r="D149" i="2"/>
  <c r="E149" i="2" s="1"/>
  <c r="D148" i="2"/>
  <c r="E148" i="2" s="1"/>
  <c r="E147" i="2"/>
  <c r="F147" i="2" s="1"/>
  <c r="D147" i="2"/>
  <c r="H146" i="2"/>
  <c r="I146" i="2" s="1"/>
  <c r="F146" i="2"/>
  <c r="E146" i="2"/>
  <c r="D146" i="2"/>
  <c r="H145" i="2"/>
  <c r="I145" i="2" s="1"/>
  <c r="F145" i="2"/>
  <c r="E145" i="2"/>
  <c r="D145" i="2"/>
  <c r="D144" i="2"/>
  <c r="E144" i="2" s="1"/>
  <c r="D143" i="2"/>
  <c r="E143" i="2" s="1"/>
  <c r="I142" i="2"/>
  <c r="H142" i="2"/>
  <c r="F142" i="2"/>
  <c r="E142" i="2"/>
  <c r="D142" i="2"/>
  <c r="D141" i="2"/>
  <c r="E141" i="2" s="1"/>
  <c r="D140" i="2"/>
  <c r="E140" i="2" s="1"/>
  <c r="D139" i="2"/>
  <c r="E139" i="2" s="1"/>
  <c r="F139" i="2" s="1"/>
  <c r="E138" i="2"/>
  <c r="D138" i="2"/>
  <c r="E137" i="2"/>
  <c r="H137" i="2" s="1"/>
  <c r="I137" i="2" s="1"/>
  <c r="D137" i="2"/>
  <c r="D136" i="2"/>
  <c r="E136" i="2" s="1"/>
  <c r="D135" i="2"/>
  <c r="E135" i="2" s="1"/>
  <c r="I134" i="2"/>
  <c r="H134" i="2"/>
  <c r="F134" i="2"/>
  <c r="E134" i="2"/>
  <c r="D134" i="2"/>
  <c r="E133" i="2"/>
  <c r="H133" i="2" s="1"/>
  <c r="I133" i="2" s="1"/>
  <c r="D133" i="2"/>
  <c r="D132" i="2"/>
  <c r="E132" i="2" s="1"/>
  <c r="E131" i="2"/>
  <c r="F131" i="2" s="1"/>
  <c r="D131" i="2"/>
  <c r="D130" i="2"/>
  <c r="E130" i="2" s="1"/>
  <c r="D129" i="2"/>
  <c r="E129" i="2" s="1"/>
  <c r="H128" i="2"/>
  <c r="I128" i="2" s="1"/>
  <c r="F128" i="2"/>
  <c r="E128" i="2"/>
  <c r="D128" i="2"/>
  <c r="D127" i="2"/>
  <c r="E127" i="2" s="1"/>
  <c r="H126" i="2"/>
  <c r="I126" i="2" s="1"/>
  <c r="F126" i="2"/>
  <c r="E126" i="2"/>
  <c r="D126" i="2"/>
  <c r="D125" i="2"/>
  <c r="E125" i="2" s="1"/>
  <c r="F125" i="2" s="1"/>
  <c r="D124" i="2"/>
  <c r="E124" i="2" s="1"/>
  <c r="D123" i="2"/>
  <c r="E123" i="2" s="1"/>
  <c r="D122" i="2"/>
  <c r="E122" i="2" s="1"/>
  <c r="D121" i="2"/>
  <c r="E121" i="2" s="1"/>
  <c r="D120" i="2"/>
  <c r="E120" i="2" s="1"/>
  <c r="E119" i="2"/>
  <c r="H119" i="2" s="1"/>
  <c r="I119" i="2" s="1"/>
  <c r="D119" i="2"/>
  <c r="D118" i="2"/>
  <c r="E118" i="2" s="1"/>
  <c r="E117" i="2"/>
  <c r="H117" i="2" s="1"/>
  <c r="I117" i="2" s="1"/>
  <c r="D117" i="2"/>
  <c r="D116" i="2"/>
  <c r="E116" i="2" s="1"/>
  <c r="E115" i="2"/>
  <c r="H115" i="2" s="1"/>
  <c r="I115" i="2" s="1"/>
  <c r="D115" i="2"/>
  <c r="H114" i="2"/>
  <c r="I114" i="2" s="1"/>
  <c r="F114" i="2"/>
  <c r="E114" i="2"/>
  <c r="D114" i="2"/>
  <c r="D113" i="2"/>
  <c r="E113" i="2" s="1"/>
  <c r="D112" i="2"/>
  <c r="E112" i="2" s="1"/>
  <c r="D111" i="2"/>
  <c r="E111" i="2" s="1"/>
  <c r="F111" i="2" s="1"/>
  <c r="D110" i="2"/>
  <c r="E110" i="2" s="1"/>
  <c r="D109" i="2"/>
  <c r="E109" i="2" s="1"/>
  <c r="D108" i="2"/>
  <c r="E108" i="2" s="1"/>
  <c r="D107" i="2"/>
  <c r="E107" i="2" s="1"/>
  <c r="D106" i="2"/>
  <c r="E106" i="2" s="1"/>
  <c r="E105" i="2"/>
  <c r="F105" i="2" s="1"/>
  <c r="D105" i="2"/>
  <c r="E104" i="2"/>
  <c r="H104" i="2" s="1"/>
  <c r="I104" i="2" s="1"/>
  <c r="D104" i="2"/>
  <c r="E103" i="2"/>
  <c r="H103" i="2" s="1"/>
  <c r="I103" i="2" s="1"/>
  <c r="D103" i="2"/>
  <c r="D102" i="2"/>
  <c r="E102" i="2" s="1"/>
  <c r="D101" i="2"/>
  <c r="E101" i="2" s="1"/>
  <c r="F101" i="2" s="1"/>
  <c r="H100" i="2"/>
  <c r="I100" i="2" s="1"/>
  <c r="F100" i="2"/>
  <c r="E100" i="2"/>
  <c r="D100" i="2"/>
  <c r="D99" i="2"/>
  <c r="E99" i="2" s="1"/>
  <c r="D98" i="2"/>
  <c r="E98" i="2" s="1"/>
  <c r="D97" i="2"/>
  <c r="E97" i="2" s="1"/>
  <c r="F97" i="2" s="1"/>
  <c r="E96" i="2"/>
  <c r="D96" i="2"/>
  <c r="E95" i="2"/>
  <c r="H95" i="2" s="1"/>
  <c r="I95" i="2" s="1"/>
  <c r="D95" i="2"/>
  <c r="D94" i="2"/>
  <c r="E94" i="2" s="1"/>
  <c r="F93" i="2"/>
  <c r="E93" i="2"/>
  <c r="H93" i="2" s="1"/>
  <c r="I93" i="2" s="1"/>
  <c r="D93" i="2"/>
  <c r="D92" i="2"/>
  <c r="E92" i="2" s="1"/>
  <c r="E91" i="2"/>
  <c r="D91" i="2"/>
  <c r="D90" i="2"/>
  <c r="E90" i="2" s="1"/>
  <c r="I89" i="2"/>
  <c r="E89" i="2"/>
  <c r="H89" i="2" s="1"/>
  <c r="D89" i="2"/>
  <c r="F88" i="2"/>
  <c r="D88" i="2"/>
  <c r="E88" i="2" s="1"/>
  <c r="H88" i="2" s="1"/>
  <c r="I88" i="2" s="1"/>
  <c r="D87" i="2"/>
  <c r="E87" i="2" s="1"/>
  <c r="H86" i="2"/>
  <c r="I86" i="2" s="1"/>
  <c r="F86" i="2"/>
  <c r="E86" i="2"/>
  <c r="D86" i="2"/>
  <c r="D85" i="2"/>
  <c r="E85" i="2" s="1"/>
  <c r="F85" i="2" s="1"/>
  <c r="D84" i="2"/>
  <c r="E84" i="2" s="1"/>
  <c r="D83" i="2"/>
  <c r="E83" i="2" s="1"/>
  <c r="F83" i="2" s="1"/>
  <c r="E82" i="2"/>
  <c r="D82" i="2"/>
  <c r="E81" i="2"/>
  <c r="H81" i="2" s="1"/>
  <c r="I81" i="2" s="1"/>
  <c r="D81" i="2"/>
  <c r="D80" i="2"/>
  <c r="E80" i="2" s="1"/>
  <c r="D79" i="2"/>
  <c r="E79" i="2" s="1"/>
  <c r="H78" i="2"/>
  <c r="I78" i="2" s="1"/>
  <c r="F78" i="2"/>
  <c r="E78" i="2"/>
  <c r="D78" i="2"/>
  <c r="E77" i="2"/>
  <c r="D77" i="2"/>
  <c r="D76" i="2"/>
  <c r="E76" i="2" s="1"/>
  <c r="E75" i="2"/>
  <c r="H75" i="2" s="1"/>
  <c r="I75" i="2" s="1"/>
  <c r="D75" i="2"/>
  <c r="F74" i="2"/>
  <c r="D74" i="2"/>
  <c r="E74" i="2" s="1"/>
  <c r="H74" i="2" s="1"/>
  <c r="I74" i="2" s="1"/>
  <c r="E73" i="2"/>
  <c r="H73" i="2" s="1"/>
  <c r="I73" i="2" s="1"/>
  <c r="D73" i="2"/>
  <c r="H72" i="2"/>
  <c r="I72" i="2" s="1"/>
  <c r="F72" i="2"/>
  <c r="E72" i="2"/>
  <c r="D72" i="2"/>
  <c r="D71" i="2"/>
  <c r="E71" i="2" s="1"/>
  <c r="F71" i="2" s="1"/>
  <c r="D70" i="2"/>
  <c r="E70" i="2" s="1"/>
  <c r="D69" i="2"/>
  <c r="E69" i="2" s="1"/>
  <c r="F69" i="2" s="1"/>
  <c r="E68" i="2"/>
  <c r="D68" i="2"/>
  <c r="E67" i="2"/>
  <c r="F67" i="2" s="1"/>
  <c r="D67" i="2"/>
  <c r="D66" i="2"/>
  <c r="E66" i="2" s="1"/>
  <c r="E65" i="2"/>
  <c r="H65" i="2" s="1"/>
  <c r="I65" i="2" s="1"/>
  <c r="D65" i="2"/>
  <c r="D64" i="2"/>
  <c r="E64" i="2" s="1"/>
  <c r="E63" i="2"/>
  <c r="D63" i="2"/>
  <c r="D62" i="2"/>
  <c r="E62" i="2" s="1"/>
  <c r="F62" i="2" s="1"/>
  <c r="H61" i="2"/>
  <c r="I61" i="2" s="1"/>
  <c r="E61" i="2"/>
  <c r="F61" i="2" s="1"/>
  <c r="D61" i="2"/>
  <c r="D60" i="2"/>
  <c r="E60" i="2" s="1"/>
  <c r="H60" i="2" s="1"/>
  <c r="I60" i="2" s="1"/>
  <c r="E59" i="2"/>
  <c r="H59" i="2" s="1"/>
  <c r="I59" i="2" s="1"/>
  <c r="D59" i="2"/>
  <c r="D58" i="2"/>
  <c r="E58" i="2" s="1"/>
  <c r="H58" i="2" s="1"/>
  <c r="I58" i="2" s="1"/>
  <c r="D57" i="2"/>
  <c r="E57" i="2" s="1"/>
  <c r="F57" i="2" s="1"/>
  <c r="E56" i="2"/>
  <c r="H56" i="2" s="1"/>
  <c r="I56" i="2" s="1"/>
  <c r="D56" i="2"/>
  <c r="H55" i="2"/>
  <c r="I55" i="2" s="1"/>
  <c r="D55" i="2"/>
  <c r="E55" i="2" s="1"/>
  <c r="F55" i="2" s="1"/>
  <c r="D54" i="2"/>
  <c r="E54" i="2" s="1"/>
  <c r="D53" i="2"/>
  <c r="E53" i="2" s="1"/>
  <c r="D52" i="2"/>
  <c r="E52" i="2" s="1"/>
  <c r="D51" i="2"/>
  <c r="E51" i="2" s="1"/>
  <c r="D50" i="2"/>
  <c r="E50" i="2" s="1"/>
  <c r="E49" i="2"/>
  <c r="D49" i="2"/>
  <c r="D48" i="2"/>
  <c r="E48" i="2" s="1"/>
  <c r="H47" i="2"/>
  <c r="I47" i="2" s="1"/>
  <c r="F47" i="2"/>
  <c r="E47" i="2"/>
  <c r="D47" i="2"/>
  <c r="D46" i="2"/>
  <c r="E46" i="2" s="1"/>
  <c r="H46" i="2" s="1"/>
  <c r="I46" i="2" s="1"/>
  <c r="D45" i="2"/>
  <c r="E45" i="2" s="1"/>
  <c r="I44" i="2"/>
  <c r="H44" i="2"/>
  <c r="F44" i="2"/>
  <c r="E44" i="2"/>
  <c r="D44" i="2"/>
  <c r="H43" i="2"/>
  <c r="I43" i="2" s="1"/>
  <c r="D43" i="2"/>
  <c r="E43" i="2" s="1"/>
  <c r="F43" i="2" s="1"/>
  <c r="D42" i="2"/>
  <c r="E42" i="2" s="1"/>
  <c r="H41" i="2"/>
  <c r="I41" i="2" s="1"/>
  <c r="D41" i="2"/>
  <c r="E41" i="2" s="1"/>
  <c r="F41" i="2" s="1"/>
  <c r="D40" i="2"/>
  <c r="E40" i="2" s="1"/>
  <c r="D39" i="2"/>
  <c r="E39" i="2" s="1"/>
  <c r="D38" i="2"/>
  <c r="E38" i="2" s="1"/>
  <c r="D37" i="2"/>
  <c r="E37" i="2" s="1"/>
  <c r="D36" i="2"/>
  <c r="E36" i="2" s="1"/>
  <c r="E35" i="2"/>
  <c r="D35" i="2"/>
  <c r="E34" i="2"/>
  <c r="D34" i="2"/>
  <c r="E33" i="2"/>
  <c r="H33" i="2" s="1"/>
  <c r="I33" i="2" s="1"/>
  <c r="D33" i="2"/>
  <c r="D32" i="2"/>
  <c r="E32" i="2" s="1"/>
  <c r="H32" i="2" s="1"/>
  <c r="I32" i="2" s="1"/>
  <c r="D31" i="2"/>
  <c r="E31" i="2" s="1"/>
  <c r="I30" i="2"/>
  <c r="H30" i="2"/>
  <c r="F30" i="2"/>
  <c r="E30" i="2"/>
  <c r="D30" i="2"/>
  <c r="D29" i="2"/>
  <c r="E29" i="2" s="1"/>
  <c r="F29" i="2" s="1"/>
  <c r="H28" i="2"/>
  <c r="I28" i="2" s="1"/>
  <c r="F28" i="2"/>
  <c r="E28" i="2"/>
  <c r="D28" i="2"/>
  <c r="D27" i="2"/>
  <c r="E27" i="2" s="1"/>
  <c r="F27" i="2" s="1"/>
  <c r="D26" i="2"/>
  <c r="E26" i="2" s="1"/>
  <c r="D25" i="2"/>
  <c r="E25" i="2" s="1"/>
  <c r="D24" i="2"/>
  <c r="E24" i="2" s="1"/>
  <c r="D23" i="2"/>
  <c r="E23" i="2" s="1"/>
  <c r="D22" i="2"/>
  <c r="E22" i="2" s="1"/>
  <c r="E21" i="2"/>
  <c r="D21" i="2"/>
  <c r="E20" i="2"/>
  <c r="H20" i="2" s="1"/>
  <c r="I20" i="2" s="1"/>
  <c r="D20" i="2"/>
  <c r="E19" i="2"/>
  <c r="D19" i="2"/>
  <c r="D18" i="2"/>
  <c r="E18" i="2" s="1"/>
  <c r="D17" i="2"/>
  <c r="E17" i="2" s="1"/>
  <c r="I16" i="2"/>
  <c r="H16" i="2"/>
  <c r="F16" i="2"/>
  <c r="E16" i="2"/>
  <c r="D16" i="2"/>
  <c r="H15" i="2"/>
  <c r="I15" i="2" s="1"/>
  <c r="D15" i="2"/>
  <c r="E15" i="2" s="1"/>
  <c r="F15" i="2" s="1"/>
  <c r="D14" i="2"/>
  <c r="E14" i="2" s="1"/>
  <c r="D13" i="2"/>
  <c r="E13" i="2" s="1"/>
  <c r="F13" i="2" s="1"/>
  <c r="D12" i="2"/>
  <c r="E12" i="2" s="1"/>
  <c r="D11" i="2"/>
  <c r="E11" i="2" s="1"/>
  <c r="F11" i="2" s="1"/>
  <c r="D10" i="2"/>
  <c r="E10" i="2" s="1"/>
  <c r="D9" i="2"/>
  <c r="E9" i="2" s="1"/>
  <c r="D8" i="2"/>
  <c r="E8" i="2" s="1"/>
  <c r="E7" i="2"/>
  <c r="D7" i="2"/>
  <c r="D6" i="2"/>
  <c r="E6" i="2" s="1"/>
  <c r="E5" i="2"/>
  <c r="H5" i="2" s="1"/>
  <c r="I5" i="2" s="1"/>
  <c r="D5" i="2"/>
  <c r="D4" i="2"/>
  <c r="E4" i="2" s="1"/>
  <c r="H4" i="2" s="1"/>
  <c r="I4" i="2" s="1"/>
  <c r="D3" i="2"/>
  <c r="E3" i="2" s="1"/>
  <c r="F3" i="2" s="1"/>
  <c r="H2" i="2"/>
  <c r="I2" i="2" s="1"/>
  <c r="F2" i="2"/>
  <c r="E2" i="2"/>
  <c r="D2" i="2"/>
  <c r="L1" i="2"/>
  <c r="K56" i="1"/>
  <c r="G43" i="1"/>
  <c r="P43" i="1" s="1"/>
  <c r="P41" i="1"/>
  <c r="S41" i="1" s="1"/>
  <c r="K41" i="1"/>
  <c r="J41" i="1"/>
  <c r="C41" i="1" s="1"/>
  <c r="G41" i="1"/>
  <c r="H41" i="1" s="1"/>
  <c r="G39" i="1"/>
  <c r="K39" i="1" s="1"/>
  <c r="C39" i="1" s="1"/>
  <c r="Q37" i="1"/>
  <c r="P37" i="1"/>
  <c r="T37" i="1" s="1"/>
  <c r="K37" i="1"/>
  <c r="J37" i="1"/>
  <c r="H37" i="1"/>
  <c r="G37" i="1"/>
  <c r="P35" i="1"/>
  <c r="S35" i="1" s="1"/>
  <c r="H35" i="1"/>
  <c r="G35" i="1"/>
  <c r="K35" i="1" s="1"/>
  <c r="B35" i="1" s="1"/>
  <c r="X34" i="1"/>
  <c r="P33" i="1"/>
  <c r="Q33" i="1" s="1"/>
  <c r="T33" i="1" s="1"/>
  <c r="H33" i="1"/>
  <c r="K33" i="1" s="1"/>
  <c r="B33" i="1" s="1"/>
  <c r="L51" i="1" s="1"/>
  <c r="G33" i="1"/>
  <c r="X32" i="1" s="1"/>
  <c r="P31" i="1"/>
  <c r="T31" i="1" s="1"/>
  <c r="H31" i="1"/>
  <c r="G31" i="1"/>
  <c r="X30" i="1" s="1"/>
  <c r="P29" i="1"/>
  <c r="T29" i="1" s="1"/>
  <c r="H29" i="1"/>
  <c r="G29" i="1"/>
  <c r="X28" i="1" s="1"/>
  <c r="P27" i="1"/>
  <c r="Q27" i="1" s="1"/>
  <c r="T27" i="1" s="1"/>
  <c r="H27" i="1"/>
  <c r="K27" i="1" s="1"/>
  <c r="B27" i="1" s="1"/>
  <c r="L52" i="1" s="1"/>
  <c r="G27" i="1"/>
  <c r="J27" i="1" s="1"/>
  <c r="C27" i="1" s="1"/>
  <c r="P25" i="1"/>
  <c r="T25" i="1" s="1"/>
  <c r="H25" i="1"/>
  <c r="G25" i="1"/>
  <c r="X26" i="1" s="1"/>
  <c r="C23" i="1"/>
  <c r="B23" i="1"/>
  <c r="B37" i="1" s="1"/>
  <c r="B16" i="1"/>
  <c r="H22" i="2" l="1"/>
  <c r="I22" i="2" s="1"/>
  <c r="F22" i="2"/>
  <c r="H40" i="2"/>
  <c r="I40" i="2" s="1"/>
  <c r="F40" i="2"/>
  <c r="H140" i="2"/>
  <c r="I140" i="2" s="1"/>
  <c r="F140" i="2"/>
  <c r="H36" i="2"/>
  <c r="I36" i="2" s="1"/>
  <c r="F36" i="2"/>
  <c r="H37" i="2"/>
  <c r="I37" i="2" s="1"/>
  <c r="F37" i="2"/>
  <c r="H14" i="2"/>
  <c r="I14" i="2" s="1"/>
  <c r="F14" i="2"/>
  <c r="F106" i="2"/>
  <c r="H106" i="2"/>
  <c r="I106" i="2" s="1"/>
  <c r="H53" i="2"/>
  <c r="I53" i="2" s="1"/>
  <c r="F53" i="2"/>
  <c r="H45" i="2"/>
  <c r="I45" i="2" s="1"/>
  <c r="F45" i="2"/>
  <c r="H87" i="2"/>
  <c r="I87" i="2" s="1"/>
  <c r="F87" i="2"/>
  <c r="F123" i="2"/>
  <c r="H123" i="2"/>
  <c r="I123" i="2" s="1"/>
  <c r="H64" i="2"/>
  <c r="I64" i="2" s="1"/>
  <c r="F64" i="2"/>
  <c r="H79" i="2"/>
  <c r="I79" i="2" s="1"/>
  <c r="F79" i="2"/>
  <c r="H98" i="2"/>
  <c r="I98" i="2" s="1"/>
  <c r="F98" i="2"/>
  <c r="H6" i="2"/>
  <c r="I6" i="2" s="1"/>
  <c r="F6" i="2"/>
  <c r="F25" i="2"/>
  <c r="H25" i="2"/>
  <c r="I25" i="2" s="1"/>
  <c r="H48" i="2"/>
  <c r="I48" i="2" s="1"/>
  <c r="F48" i="2"/>
  <c r="H90" i="2"/>
  <c r="I90" i="2" s="1"/>
  <c r="F90" i="2"/>
  <c r="H107" i="2"/>
  <c r="I107" i="2" s="1"/>
  <c r="F107" i="2"/>
  <c r="H84" i="2"/>
  <c r="I84" i="2" s="1"/>
  <c r="F84" i="2"/>
  <c r="F118" i="2"/>
  <c r="H118" i="2"/>
  <c r="I118" i="2" s="1"/>
  <c r="H148" i="2"/>
  <c r="I148" i="2" s="1"/>
  <c r="F148" i="2"/>
  <c r="H17" i="2"/>
  <c r="I17" i="2" s="1"/>
  <c r="F17" i="2"/>
  <c r="H110" i="2"/>
  <c r="I110" i="2" s="1"/>
  <c r="F110" i="2"/>
  <c r="H9" i="2"/>
  <c r="I9" i="2" s="1"/>
  <c r="F9" i="2"/>
  <c r="H51" i="2"/>
  <c r="I51" i="2" s="1"/>
  <c r="F51" i="2"/>
  <c r="H135" i="2"/>
  <c r="I135" i="2" s="1"/>
  <c r="F135" i="2"/>
  <c r="F143" i="2"/>
  <c r="H143" i="2"/>
  <c r="I143" i="2" s="1"/>
  <c r="H136" i="2"/>
  <c r="I136" i="2" s="1"/>
  <c r="F136" i="2"/>
  <c r="H23" i="2"/>
  <c r="I23" i="2" s="1"/>
  <c r="F23" i="2"/>
  <c r="F33" i="2"/>
  <c r="H39" i="2"/>
  <c r="I39" i="2" s="1"/>
  <c r="F39" i="2"/>
  <c r="F103" i="2"/>
  <c r="H109" i="2"/>
  <c r="I109" i="2" s="1"/>
  <c r="F109" i="2"/>
  <c r="H121" i="2"/>
  <c r="I121" i="2" s="1"/>
  <c r="F121" i="2"/>
  <c r="H138" i="2"/>
  <c r="I138" i="2" s="1"/>
  <c r="F138" i="2"/>
  <c r="H68" i="2"/>
  <c r="I68" i="2" s="1"/>
  <c r="F68" i="2"/>
  <c r="H10" i="2"/>
  <c r="I10" i="2" s="1"/>
  <c r="F10" i="2"/>
  <c r="F95" i="2"/>
  <c r="H130" i="2"/>
  <c r="I130" i="2" s="1"/>
  <c r="F130" i="2"/>
  <c r="F5" i="2"/>
  <c r="F20" i="2"/>
  <c r="H31" i="2"/>
  <c r="I31" i="2" s="1"/>
  <c r="F31" i="2"/>
  <c r="H42" i="2"/>
  <c r="I42" i="2" s="1"/>
  <c r="F42" i="2"/>
  <c r="F59" i="2"/>
  <c r="H70" i="2"/>
  <c r="I70" i="2" s="1"/>
  <c r="F70" i="2"/>
  <c r="F75" i="2"/>
  <c r="H11" i="2"/>
  <c r="I11" i="2" s="1"/>
  <c r="H21" i="2"/>
  <c r="I21" i="2" s="1"/>
  <c r="F21" i="2"/>
  <c r="F32" i="2"/>
  <c r="F102" i="2"/>
  <c r="H102" i="2"/>
  <c r="I102" i="2" s="1"/>
  <c r="H131" i="2"/>
  <c r="I131" i="2" s="1"/>
  <c r="H71" i="2"/>
  <c r="I71" i="2" s="1"/>
  <c r="H13" i="2"/>
  <c r="I13" i="2" s="1"/>
  <c r="F60" i="2"/>
  <c r="H132" i="2"/>
  <c r="I132" i="2" s="1"/>
  <c r="F132" i="2"/>
  <c r="H7" i="2"/>
  <c r="I7" i="2" s="1"/>
  <c r="F7" i="2"/>
  <c r="H127" i="2"/>
  <c r="I127" i="2" s="1"/>
  <c r="F127" i="2"/>
  <c r="H8" i="2"/>
  <c r="I8" i="2" s="1"/>
  <c r="F8" i="2"/>
  <c r="H29" i="2"/>
  <c r="I29" i="2" s="1"/>
  <c r="F56" i="2"/>
  <c r="H139" i="2"/>
  <c r="I139" i="2" s="1"/>
  <c r="H34" i="2"/>
  <c r="I34" i="2" s="1"/>
  <c r="F34" i="2"/>
  <c r="H67" i="2"/>
  <c r="I67" i="2" s="1"/>
  <c r="H62" i="2"/>
  <c r="I62" i="2" s="1"/>
  <c r="H52" i="2"/>
  <c r="I52" i="2" s="1"/>
  <c r="F52" i="2"/>
  <c r="F63" i="2"/>
  <c r="H63" i="2"/>
  <c r="I63" i="2" s="1"/>
  <c r="H129" i="2"/>
  <c r="I129" i="2" s="1"/>
  <c r="F129" i="2"/>
  <c r="H112" i="2"/>
  <c r="I112" i="2" s="1"/>
  <c r="F112" i="2"/>
  <c r="H26" i="2"/>
  <c r="I26" i="2" s="1"/>
  <c r="F26" i="2"/>
  <c r="H124" i="2"/>
  <c r="I124" i="2" s="1"/>
  <c r="F124" i="2"/>
  <c r="H80" i="2"/>
  <c r="I80" i="2" s="1"/>
  <c r="F80" i="2"/>
  <c r="H101" i="2"/>
  <c r="I101" i="2" s="1"/>
  <c r="H54" i="2"/>
  <c r="I54" i="2" s="1"/>
  <c r="F54" i="2"/>
  <c r="H12" i="2"/>
  <c r="I12" i="2" s="1"/>
  <c r="F12" i="2"/>
  <c r="H76" i="2"/>
  <c r="I76" i="2" s="1"/>
  <c r="F76" i="2"/>
  <c r="H91" i="2"/>
  <c r="I91" i="2" s="1"/>
  <c r="F91" i="2"/>
  <c r="H82" i="2"/>
  <c r="I82" i="2" s="1"/>
  <c r="F82" i="2"/>
  <c r="H92" i="2"/>
  <c r="I92" i="2" s="1"/>
  <c r="F92" i="2"/>
  <c r="H120" i="2"/>
  <c r="I120" i="2" s="1"/>
  <c r="F120" i="2"/>
  <c r="H122" i="2"/>
  <c r="I122" i="2" s="1"/>
  <c r="F122" i="2"/>
  <c r="H50" i="2"/>
  <c r="I50" i="2" s="1"/>
  <c r="F50" i="2"/>
  <c r="H83" i="2"/>
  <c r="I83" i="2" s="1"/>
  <c r="F115" i="2"/>
  <c r="H18" i="2"/>
  <c r="I18" i="2" s="1"/>
  <c r="F18" i="2"/>
  <c r="H94" i="2"/>
  <c r="I94" i="2" s="1"/>
  <c r="F94" i="2"/>
  <c r="H99" i="2"/>
  <c r="I99" i="2" s="1"/>
  <c r="F99" i="2"/>
  <c r="H3" i="2"/>
  <c r="I3" i="2" s="1"/>
  <c r="H144" i="2"/>
  <c r="I144" i="2" s="1"/>
  <c r="F144" i="2"/>
  <c r="H149" i="2"/>
  <c r="I149" i="2" s="1"/>
  <c r="F149" i="2"/>
  <c r="H19" i="2"/>
  <c r="I19" i="2" s="1"/>
  <c r="F19" i="2"/>
  <c r="H111" i="2"/>
  <c r="I111" i="2" s="1"/>
  <c r="H38" i="2"/>
  <c r="I38" i="2" s="1"/>
  <c r="F38" i="2"/>
  <c r="H49" i="2"/>
  <c r="I49" i="2" s="1"/>
  <c r="F49" i="2"/>
  <c r="H57" i="2"/>
  <c r="I57" i="2" s="1"/>
  <c r="H69" i="2"/>
  <c r="I69" i="2" s="1"/>
  <c r="H108" i="2"/>
  <c r="I108" i="2" s="1"/>
  <c r="F108" i="2"/>
  <c r="H116" i="2"/>
  <c r="I116" i="2" s="1"/>
  <c r="F116" i="2"/>
  <c r="H96" i="2"/>
  <c r="I96" i="2" s="1"/>
  <c r="F96" i="2"/>
  <c r="H141" i="2"/>
  <c r="I141" i="2" s="1"/>
  <c r="F141" i="2"/>
  <c r="H27" i="2"/>
  <c r="I27" i="2" s="1"/>
  <c r="F58" i="2"/>
  <c r="F65" i="2"/>
  <c r="F73" i="2"/>
  <c r="F81" i="2"/>
  <c r="F104" i="2"/>
  <c r="H125" i="2"/>
  <c r="I125" i="2" s="1"/>
  <c r="F137" i="2"/>
  <c r="F46" i="2"/>
  <c r="H66" i="2"/>
  <c r="I66" i="2" s="1"/>
  <c r="F66" i="2"/>
  <c r="F77" i="2"/>
  <c r="H77" i="2"/>
  <c r="I77" i="2" s="1"/>
  <c r="H85" i="2"/>
  <c r="I85" i="2" s="1"/>
  <c r="H113" i="2"/>
  <c r="I113" i="2" s="1"/>
  <c r="F113" i="2"/>
  <c r="F117" i="2"/>
  <c r="F4" i="2"/>
  <c r="F89" i="2"/>
  <c r="H97" i="2"/>
  <c r="I97" i="2" s="1"/>
  <c r="H150" i="2"/>
  <c r="I150" i="2" s="1"/>
  <c r="F150" i="2"/>
  <c r="H24" i="2"/>
  <c r="I24" i="2" s="1"/>
  <c r="F24" i="2"/>
  <c r="H35" i="2"/>
  <c r="I35" i="2" s="1"/>
  <c r="F35" i="2"/>
  <c r="F119" i="2"/>
  <c r="F133" i="2"/>
  <c r="H105" i="2"/>
  <c r="I105" i="2" s="1"/>
  <c r="H147" i="2"/>
  <c r="I147" i="2" s="1"/>
  <c r="T43" i="1"/>
  <c r="S43" i="1"/>
  <c r="Q43" i="1"/>
  <c r="H43" i="1"/>
  <c r="B41" i="1"/>
  <c r="L50" i="1" s="1"/>
  <c r="J43" i="1"/>
  <c r="C43" i="1" s="1"/>
  <c r="K43" i="1"/>
  <c r="B43" i="1" s="1"/>
  <c r="J25" i="1"/>
  <c r="B25" i="1" s="1"/>
  <c r="J29" i="1"/>
  <c r="B29" i="1" s="1"/>
  <c r="J31" i="1"/>
  <c r="C31" i="1" s="1"/>
  <c r="J33" i="1"/>
  <c r="C33" i="1" s="1"/>
  <c r="J35" i="1"/>
  <c r="C35" i="1" s="1"/>
  <c r="S37" i="1"/>
  <c r="K25" i="1"/>
  <c r="C25" i="1" s="1"/>
  <c r="L48" i="1" s="1"/>
  <c r="K29" i="1"/>
  <c r="C29" i="1" s="1"/>
  <c r="L49" i="1" s="1"/>
  <c r="K31" i="1"/>
  <c r="B31" i="1" s="1"/>
  <c r="S25" i="1"/>
  <c r="S27" i="1"/>
  <c r="S31" i="1"/>
  <c r="S33" i="1"/>
  <c r="Q25" i="1"/>
  <c r="Q29" i="1"/>
  <c r="Q31" i="1"/>
  <c r="Q35" i="1"/>
  <c r="S29" i="1"/>
  <c r="T35" i="1"/>
  <c r="H39" i="1"/>
  <c r="J39" i="1"/>
  <c r="B39" i="1" s="1"/>
  <c r="T41" i="1"/>
  <c r="P39" i="1"/>
  <c r="Q41" i="1"/>
  <c r="Y24" i="1"/>
  <c r="C37" i="1"/>
  <c r="Q39" i="1" l="1"/>
  <c r="T39" i="1"/>
  <c r="S39" i="1"/>
  <c r="Y32" i="1"/>
  <c r="Y28" i="1"/>
  <c r="AA24" i="1"/>
  <c r="Y34" i="1"/>
  <c r="Y30" i="1"/>
  <c r="Y26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<sst xmlns="http://schemas.openxmlformats.org/spreadsheetml/2006/main" count="263" uniqueCount="213">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</sst>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43FC8848-23C9-435D-A781-2B73525CBB61}"/>
    <cellStyle name="Hyperlink" xfId="2" builtinId="8"/>
    <cellStyle name="Normal" xfId="0" builtinId="0"/>
    <cellStyle name="Normal 3" xfId="3" xr:uid="{F1B44B96-0EBE-457E-94F1-13086A5AD555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July%2031st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July%2031s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  <sheetName val="Card1"/>
    </sheetNames>
    <sheetDataSet>
      <sheetData sheetId="0"/>
      <sheetData sheetId="1"/>
      <sheetData sheetId="2">
        <row r="7">
          <cell r="G7">
            <v>1345</v>
          </cell>
          <cell r="H7">
            <v>1370</v>
          </cell>
        </row>
        <row r="9">
          <cell r="G9">
            <v>1.1517999999999999</v>
          </cell>
        </row>
        <row r="10">
          <cell r="G10">
            <v>160.16</v>
          </cell>
        </row>
        <row r="11">
          <cell r="G11">
            <v>1.3455999999999999</v>
          </cell>
        </row>
        <row r="12">
          <cell r="G12">
            <v>0.80640000000000001</v>
          </cell>
        </row>
        <row r="13">
          <cell r="G13">
            <v>16.480799999999999</v>
          </cell>
        </row>
        <row r="14">
          <cell r="G14">
            <v>6.4897999999999998</v>
          </cell>
        </row>
        <row r="15">
          <cell r="G15">
            <v>1.4014</v>
          </cell>
        </row>
        <row r="16">
          <cell r="G16">
            <v>0.70340000000000003</v>
          </cell>
        </row>
        <row r="17">
          <cell r="G17">
            <v>6.7427000000000001</v>
          </cell>
        </row>
        <row r="18">
          <cell r="G18">
            <v>6.7462</v>
          </cell>
        </row>
        <row r="19">
          <cell r="G19">
            <v>1367.6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6376-1C01-49A2-82F6-308D037AC0FB}">
  <dimension ref="A1:AI93"/>
  <sheetViews>
    <sheetView workbookViewId="0">
      <selection activeCell="A13" sqref="A13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46234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1525.6334999999999</v>
      </c>
      <c r="C25" s="8">
        <f>+C23*(K25-0.0055)</f>
        <v>1584.1309999999999</v>
      </c>
      <c r="D25" s="8"/>
      <c r="E25" s="8"/>
      <c r="F25" s="51" t="s">
        <v>25</v>
      </c>
      <c r="G25" s="52">
        <f>[1]POPULATE!G9</f>
        <v>1.1517999999999999</v>
      </c>
      <c r="H25" s="53">
        <f>+G25+0.03</f>
        <v>1.1818</v>
      </c>
      <c r="I25" s="53"/>
      <c r="J25" s="45">
        <f>+(G25-($J$17/10000))+0</f>
        <v>1.1417999999999999</v>
      </c>
      <c r="K25" s="45">
        <f>+(G25+($K$17/10000))+0</f>
        <v>1.1617999999999999</v>
      </c>
      <c r="L25" s="8" t="s">
        <v>26</v>
      </c>
      <c r="M25" s="54"/>
      <c r="N25" s="48"/>
      <c r="O25" s="51" t="s">
        <v>25</v>
      </c>
      <c r="P25" s="52">
        <f>G25</f>
        <v>1.1517999999999999</v>
      </c>
      <c r="Q25" s="53">
        <f>+P25+0.03</f>
        <v>1.1818</v>
      </c>
      <c r="R25" s="53"/>
      <c r="S25" s="45">
        <f>+(P25-($S$17/10000))+0</f>
        <v>1.1368</v>
      </c>
      <c r="T25" s="45">
        <f>+(P25+($T$17/10000))+0</f>
        <v>1.1667999999999998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1.1577999999999999</v>
      </c>
      <c r="Y26" s="49">
        <f>$Y$24*X26</f>
        <v>1586.1859999999999</v>
      </c>
      <c r="Z26" s="19"/>
      <c r="AA26" s="56">
        <f>$AA$24*X26</f>
        <v>1586.1859999999999</v>
      </c>
      <c r="AB26" s="56">
        <f>$AB$24*X26</f>
        <v>1586.1859999999999</v>
      </c>
      <c r="AD26" s="4" t="s">
        <v>23</v>
      </c>
    </row>
    <row r="27" spans="1:35" ht="14" x14ac:dyDescent="0.3">
      <c r="A27" s="2" t="s">
        <v>28</v>
      </c>
      <c r="B27" s="8">
        <f>+B23/K27</f>
        <v>8.2942772570300942</v>
      </c>
      <c r="C27" s="8">
        <f>+C23/J27</f>
        <v>8.6076903744659461</v>
      </c>
      <c r="D27" s="23"/>
      <c r="E27" s="59"/>
      <c r="F27" s="51" t="s">
        <v>29</v>
      </c>
      <c r="G27" s="52">
        <f>[1]POPULATE!G10</f>
        <v>160.16</v>
      </c>
      <c r="H27" s="53">
        <f>+G27+1</f>
        <v>161.16</v>
      </c>
      <c r="I27" s="17"/>
      <c r="J27" s="8">
        <f>+(G27-($J$17/100))+0</f>
        <v>159.16</v>
      </c>
      <c r="K27" s="8">
        <f>+(H27+($K$17/100))-0</f>
        <v>162.16</v>
      </c>
      <c r="L27" s="16" t="s">
        <v>30</v>
      </c>
      <c r="M27" s="16"/>
      <c r="O27" s="51" t="s">
        <v>29</v>
      </c>
      <c r="P27" s="52">
        <f t="shared" ref="P27:P43" si="0">G27</f>
        <v>160.16</v>
      </c>
      <c r="Q27" s="53">
        <f>+P27+1</f>
        <v>161.16</v>
      </c>
      <c r="R27" s="17"/>
      <c r="S27" s="8">
        <f>+(P27-($S$17/100))+0</f>
        <v>158.66</v>
      </c>
      <c r="T27" s="8">
        <f>+(Q27+($T$17/100))-0</f>
        <v>162.66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1.3515999999999999</v>
      </c>
      <c r="Y28" s="49">
        <f>$Y$24*X28</f>
        <v>1851.6919999999998</v>
      </c>
      <c r="Z28" s="19"/>
      <c r="AA28" s="56">
        <f>$AA$24*X28</f>
        <v>1851.6919999999998</v>
      </c>
      <c r="AB28" s="56">
        <f>$AB$24*X28</f>
        <v>1851.6919999999998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1786.2944999999997</v>
      </c>
      <c r="C29" s="16">
        <f>+C23*(K29-0.0055)</f>
        <v>1849.6369999999997</v>
      </c>
      <c r="D29" s="16"/>
      <c r="E29" s="8"/>
      <c r="F29" s="41" t="s">
        <v>32</v>
      </c>
      <c r="G29" s="52">
        <f>[1]POPULATE!G11</f>
        <v>1.3455999999999999</v>
      </c>
      <c r="H29" s="53">
        <f>+G29+0.03</f>
        <v>1.3755999999999999</v>
      </c>
      <c r="I29" s="53"/>
      <c r="J29" s="45">
        <f>+(G29-($J$17/10000))+0</f>
        <v>1.3355999999999999</v>
      </c>
      <c r="K29" s="45">
        <f>+(G29+($K$17/10000))-0</f>
        <v>1.3555999999999999</v>
      </c>
      <c r="L29" s="16" t="s">
        <v>33</v>
      </c>
      <c r="M29" s="16"/>
      <c r="N29" s="48"/>
      <c r="O29" s="41" t="s">
        <v>32</v>
      </c>
      <c r="P29" s="52">
        <f t="shared" si="0"/>
        <v>1.3455999999999999</v>
      </c>
      <c r="Q29" s="53">
        <f>+P29+0.03</f>
        <v>1.3755999999999999</v>
      </c>
      <c r="R29" s="53"/>
      <c r="S29" s="45">
        <f>+(P29-($S$17/10000))+0</f>
        <v>1.3306</v>
      </c>
      <c r="T29" s="45">
        <f>+(P29+($T$17/10000))-0</f>
        <v>1.3605999999999998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0.8004</v>
      </c>
      <c r="Y30" s="49">
        <f>$Y$24/X30</f>
        <v>1711.6441779110444</v>
      </c>
      <c r="Z30" s="19"/>
      <c r="AA30" s="56">
        <f>$AA$24/X30</f>
        <v>1711.6441779110444</v>
      </c>
      <c r="AB30" s="56">
        <f>$AB$24/X30</f>
        <v>1711.6441779110444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1647.4767270945615</v>
      </c>
      <c r="C31" s="16">
        <f>+C23/J31</f>
        <v>1720.2410848819688</v>
      </c>
      <c r="D31" s="16"/>
      <c r="E31" s="8"/>
      <c r="F31" s="41" t="s">
        <v>35</v>
      </c>
      <c r="G31" s="52">
        <f>[1]POPULATE!G12</f>
        <v>0.80640000000000001</v>
      </c>
      <c r="H31" s="53">
        <f>+G31+0.04</f>
        <v>0.84640000000000004</v>
      </c>
      <c r="I31" s="53"/>
      <c r="J31" s="45">
        <f>+(G31-($J$17/10000))+0</f>
        <v>0.7964</v>
      </c>
      <c r="K31" s="45">
        <f>+(G31+($K$17/10000))-0</f>
        <v>0.81640000000000001</v>
      </c>
      <c r="L31" s="16" t="s">
        <v>36</v>
      </c>
      <c r="M31" s="16"/>
      <c r="N31" s="48"/>
      <c r="O31" s="41" t="s">
        <v>35</v>
      </c>
      <c r="P31" s="52">
        <f t="shared" si="0"/>
        <v>0.80640000000000001</v>
      </c>
      <c r="Q31" s="53">
        <f>+P31+0.04</f>
        <v>0.84640000000000004</v>
      </c>
      <c r="R31" s="53"/>
      <c r="S31" s="45">
        <f>+(P31-($S$17/10000))+0</f>
        <v>0.79139999999999999</v>
      </c>
      <c r="T31" s="45">
        <f>+(P31+($T$17/10000))-0</f>
        <v>0.82140000000000002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16.410799999999998</v>
      </c>
      <c r="Y32" s="49">
        <f>$Y$24/X32</f>
        <v>83.481609671679635</v>
      </c>
      <c r="Z32" s="19"/>
      <c r="AA32" s="56">
        <f>$AA$24/X32</f>
        <v>83.481609671679635</v>
      </c>
      <c r="AB32" s="56">
        <f>$AB$24/X32</f>
        <v>83.481609671679635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81.11791952137412</v>
      </c>
      <c r="C33" s="16">
        <f>+C23/J33</f>
        <v>83.608978505779419</v>
      </c>
      <c r="D33" s="16"/>
      <c r="E33" s="8"/>
      <c r="F33" s="66" t="s">
        <v>38</v>
      </c>
      <c r="G33" s="52">
        <f>[1]POPULATE!G13</f>
        <v>16.480799999999999</v>
      </c>
      <c r="H33" s="53">
        <f>+G33+0.04</f>
        <v>16.520799999999998</v>
      </c>
      <c r="I33" s="67"/>
      <c r="J33" s="45">
        <f>+(G33-($J$17/10000))-0.085</f>
        <v>16.385799999999996</v>
      </c>
      <c r="K33" s="45">
        <f>+(H33+($K$17/10000))+0.05</f>
        <v>16.5808</v>
      </c>
      <c r="L33" s="41" t="s">
        <v>39</v>
      </c>
      <c r="M33" s="41"/>
      <c r="N33" s="48"/>
      <c r="O33" s="66" t="s">
        <v>38</v>
      </c>
      <c r="P33" s="52">
        <f t="shared" si="0"/>
        <v>16.480799999999999</v>
      </c>
      <c r="Q33" s="53">
        <f>+P33+0.04</f>
        <v>16.520799999999998</v>
      </c>
      <c r="R33" s="67"/>
      <c r="S33" s="45">
        <f>+(P33-($S$17/10000))-0.085</f>
        <v>16.380799999999997</v>
      </c>
      <c r="T33" s="45">
        <f>+(Q33+($T$17/10000))+0.05</f>
        <v>16.585799999999999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1.3954</v>
      </c>
      <c r="Y34" s="49">
        <f>$Y$24/X34</f>
        <v>981.79733409774974</v>
      </c>
      <c r="Z34" s="19"/>
      <c r="AA34" s="56">
        <f>$AA$24/X34</f>
        <v>981.79733409774974</v>
      </c>
      <c r="AB34" s="56">
        <f>$AB$24/X34</f>
        <v>981.79733409774974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206.9294439828918</v>
      </c>
      <c r="C35" s="16">
        <f>+C23/J35</f>
        <v>211.42627858884532</v>
      </c>
      <c r="D35" s="16"/>
      <c r="E35" s="8"/>
      <c r="F35" s="66" t="s">
        <v>42</v>
      </c>
      <c r="G35" s="52">
        <f>[1]POPULATE!G14</f>
        <v>6.4897999999999998</v>
      </c>
      <c r="H35" s="53">
        <f>+G35+0.04</f>
        <v>6.5297999999999998</v>
      </c>
      <c r="I35" s="67"/>
      <c r="J35" s="45">
        <f>+(G35-($J$17/10000))-0</f>
        <v>6.4798</v>
      </c>
      <c r="K35" s="45">
        <f>+(G35+($K$17/10000))-0</f>
        <v>6.4997999999999996</v>
      </c>
      <c r="L35" s="16" t="s">
        <v>43</v>
      </c>
      <c r="M35" s="16"/>
      <c r="N35" s="48"/>
      <c r="O35" s="66" t="s">
        <v>42</v>
      </c>
      <c r="P35" s="52">
        <f t="shared" si="0"/>
        <v>6.4897999999999998</v>
      </c>
      <c r="Q35" s="53">
        <f>+P35+0.04</f>
        <v>6.5297999999999998</v>
      </c>
      <c r="R35" s="67"/>
      <c r="S35" s="45">
        <f>+(P35-($S$17/10000))-0</f>
        <v>6.4748000000000001</v>
      </c>
      <c r="T35" s="45">
        <f>+(P35+($T$17/10000))-0</f>
        <v>6.5047999999999995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952.95451324925602</v>
      </c>
      <c r="C37" s="16">
        <f>+C23/J37</f>
        <v>984.61980738824207</v>
      </c>
      <c r="D37" s="16"/>
      <c r="E37" s="8"/>
      <c r="F37" s="66" t="s">
        <v>44</v>
      </c>
      <c r="G37" s="52">
        <f>[1]POPULATE!G15</f>
        <v>1.4014</v>
      </c>
      <c r="H37" s="53">
        <f>+G37+0.04</f>
        <v>1.4414</v>
      </c>
      <c r="I37" s="69"/>
      <c r="J37" s="45">
        <f>+(G37-($J$17/10000))-0</f>
        <v>1.3914</v>
      </c>
      <c r="K37" s="45">
        <f>+(G37+($K$17/10000))-0</f>
        <v>1.4114</v>
      </c>
      <c r="L37" s="16" t="s">
        <v>45</v>
      </c>
      <c r="M37" s="16"/>
      <c r="N37" s="48"/>
      <c r="O37" s="66" t="s">
        <v>44</v>
      </c>
      <c r="P37" s="52">
        <f t="shared" si="0"/>
        <v>1.4014</v>
      </c>
      <c r="Q37" s="53">
        <f>+P37+0.04</f>
        <v>1.4414</v>
      </c>
      <c r="R37" s="69"/>
      <c r="S37" s="45">
        <f>+(P37-($S$17/10000))-0</f>
        <v>1.3864000000000001</v>
      </c>
      <c r="T37" s="45">
        <f>+(P37+($T$17/10000))-0</f>
        <v>1.4163999999999999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932.62300000000005</v>
      </c>
      <c r="C39" s="8">
        <f>+C23*K39</f>
        <v>977.35800000000006</v>
      </c>
      <c r="D39" s="8"/>
      <c r="E39" s="8"/>
      <c r="F39" s="66" t="s">
        <v>47</v>
      </c>
      <c r="G39" s="52">
        <f>[1]POPULATE!G16</f>
        <v>0.70340000000000003</v>
      </c>
      <c r="H39" s="53">
        <f>+G39+0.04</f>
        <v>0.74340000000000006</v>
      </c>
      <c r="I39" s="67"/>
      <c r="J39" s="45">
        <f>+(G39-($J$17/10000))+0</f>
        <v>0.69340000000000002</v>
      </c>
      <c r="K39" s="45">
        <f>+(G39+($K$17/10000))-0</f>
        <v>0.71340000000000003</v>
      </c>
      <c r="L39" s="8" t="s">
        <v>48</v>
      </c>
      <c r="M39" s="8"/>
      <c r="N39" s="48"/>
      <c r="O39" s="66" t="s">
        <v>47</v>
      </c>
      <c r="P39" s="52">
        <f t="shared" si="0"/>
        <v>0.70340000000000003</v>
      </c>
      <c r="Q39" s="53">
        <f>+P39+0.04</f>
        <v>0.74340000000000006</v>
      </c>
      <c r="R39" s="67"/>
      <c r="S39" s="45">
        <f>+(P39-($S$17/10000))+0</f>
        <v>0.68840000000000001</v>
      </c>
      <c r="T39" s="45">
        <f>+(P39+($T$17/10000))-0</f>
        <v>0.71840000000000004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199.17958742428954</v>
      </c>
      <c r="C41" s="8">
        <f>+C23/J41</f>
        <v>203.48448616454021</v>
      </c>
      <c r="D41" s="8"/>
      <c r="E41" s="8"/>
      <c r="F41" s="66" t="s">
        <v>50</v>
      </c>
      <c r="G41" s="52">
        <f>[1]POPULATE!G17</f>
        <v>6.7427000000000001</v>
      </c>
      <c r="H41" s="53">
        <f>+G41+0.04</f>
        <v>6.7827000000000002</v>
      </c>
      <c r="I41" s="67"/>
      <c r="J41" s="23">
        <f>+(G41-($J$17/10000))+0</f>
        <v>6.7327000000000004</v>
      </c>
      <c r="K41" s="23">
        <f>+(G41+($K$17/10000))-0</f>
        <v>6.7526999999999999</v>
      </c>
      <c r="L41" s="8" t="s">
        <v>51</v>
      </c>
      <c r="M41" s="8"/>
      <c r="N41" s="48"/>
      <c r="O41" s="66" t="s">
        <v>50</v>
      </c>
      <c r="P41" s="52">
        <f t="shared" si="0"/>
        <v>6.7427000000000001</v>
      </c>
      <c r="Q41" s="53">
        <f>+P41+0.04</f>
        <v>6.7827000000000002</v>
      </c>
      <c r="R41" s="67"/>
      <c r="S41" s="23">
        <f>+(P41-($S$17/10000))+0</f>
        <v>6.7277000000000005</v>
      </c>
      <c r="T41" s="23">
        <f>+(P41+($T$17/10000))-0</f>
        <v>6.7576999999999998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199.07640389568101</v>
      </c>
      <c r="C43" s="8">
        <f>+C23/J43</f>
        <v>203.37875953801847</v>
      </c>
      <c r="D43" s="35"/>
      <c r="E43" s="8"/>
      <c r="F43" s="8" t="s">
        <v>53</v>
      </c>
      <c r="G43" s="52">
        <f>[1]POPULATE!G18</f>
        <v>6.7462</v>
      </c>
      <c r="H43" s="53">
        <f>+G43+0.04</f>
        <v>6.7862</v>
      </c>
      <c r="I43" s="16"/>
      <c r="J43" s="23">
        <f>+(G43-($J$17/10000))+0</f>
        <v>6.7362000000000002</v>
      </c>
      <c r="K43" s="23">
        <f>+(G43+($K$17/10000))-0</f>
        <v>6.7561999999999998</v>
      </c>
      <c r="L43" s="76"/>
      <c r="M43" s="76"/>
      <c r="N43" s="48"/>
      <c r="O43" s="8" t="s">
        <v>53</v>
      </c>
      <c r="P43" s="52">
        <f t="shared" si="0"/>
        <v>6.7462</v>
      </c>
      <c r="Q43" s="53">
        <f>+P43+0.04</f>
        <v>6.7862</v>
      </c>
      <c r="R43" s="16"/>
      <c r="S43" s="23">
        <f>+(P43-($S$17/10000))+0</f>
        <v>6.7312000000000003</v>
      </c>
      <c r="T43" s="23">
        <f>+(P43+($T$17/10000))-0</f>
        <v>6.7611999999999997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1367.6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522F-3593-4DFF-A8FC-9F0781437870}">
  <dimension ref="A1:U160"/>
  <sheetViews>
    <sheetView tabSelected="1" topLeftCell="B1" workbookViewId="0">
      <selection activeCell="L9" sqref="L9"/>
    </sheetView>
  </sheetViews>
  <sheetFormatPr defaultColWidth="9" defaultRowHeight="12.5" x14ac:dyDescent="0.25"/>
  <cols>
    <col min="1" max="1" width="9" style="114" hidden="1" customWidth="1"/>
    <col min="2" max="2" width="16.26953125" style="114" customWidth="1"/>
    <col min="3" max="4" width="11.7265625" style="114" hidden="1" customWidth="1"/>
    <col min="5" max="5" width="15.81640625" style="114" hidden="1" customWidth="1"/>
    <col min="6" max="6" width="17.726562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9.54296875" style="114" bestFit="1" customWidth="1"/>
    <col min="13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1370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v>0.30775000000000002</v>
      </c>
      <c r="D2" s="115">
        <f t="shared" ref="D2:D4" si="0">C2*0.01</f>
        <v>3.0775000000000004E-3</v>
      </c>
      <c r="E2" s="116">
        <f>C2-D2</f>
        <v>0.30467250000000001</v>
      </c>
      <c r="F2" s="117">
        <f>E2</f>
        <v>0.30467250000000001</v>
      </c>
      <c r="G2" s="112"/>
      <c r="H2" s="118">
        <f>(1/E2)-(1/C2)</f>
        <v>3.2822128679155682E-2</v>
      </c>
      <c r="I2" s="118">
        <f>H2*1000</f>
        <v>32.822128679155682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v>0.37703999999999999</v>
      </c>
      <c r="D3" s="115">
        <f t="shared" si="0"/>
        <v>3.7704000000000001E-3</v>
      </c>
      <c r="E3" s="116">
        <f t="shared" ref="E3:E11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v>0.71</v>
      </c>
      <c r="D5" s="115">
        <f>C5*0.01</f>
        <v>7.0999999999999995E-3</v>
      </c>
      <c r="E5" s="116">
        <f t="shared" si="1"/>
        <v>0.70289999999999997</v>
      </c>
      <c r="F5" s="117">
        <f t="shared" si="2"/>
        <v>0.70289999999999997</v>
      </c>
      <c r="G5" s="112"/>
      <c r="H5" s="118">
        <f t="shared" si="3"/>
        <v>1.4226774790154995E-2</v>
      </c>
      <c r="I5" s="118">
        <f t="shared" si="4"/>
        <v>14.226774790154995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v>0.75318200000000002</v>
      </c>
      <c r="D6" s="115">
        <f>C6*0.015</f>
        <v>1.1297730000000001E-2</v>
      </c>
      <c r="E6" s="116">
        <f t="shared" si="1"/>
        <v>0.74188427000000001</v>
      </c>
      <c r="F6" s="117">
        <f t="shared" si="2"/>
        <v>0.74188427000000001</v>
      </c>
      <c r="G6" s="112"/>
      <c r="H6" s="118">
        <f t="shared" si="3"/>
        <v>2.021878695446655E-2</v>
      </c>
      <c r="I6" s="118">
        <f t="shared" si="4"/>
        <v>20.218786954466552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v>0.75318200000000002</v>
      </c>
      <c r="D7" s="115">
        <f t="shared" ref="D7:D11" si="5">C7*0.015</f>
        <v>1.1297730000000001E-2</v>
      </c>
      <c r="E7" s="116">
        <f t="shared" si="1"/>
        <v>0.74188427000000001</v>
      </c>
      <c r="F7" s="117">
        <f t="shared" si="2"/>
        <v>0.74188427000000001</v>
      </c>
      <c r="G7" s="112"/>
      <c r="H7" s="118">
        <f t="shared" si="3"/>
        <v>2.021878695446655E-2</v>
      </c>
      <c r="I7" s="118">
        <f t="shared" si="4"/>
        <v>20.218786954466552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v>0.75318200000000002</v>
      </c>
      <c r="D8" s="115">
        <f t="shared" si="5"/>
        <v>1.1297730000000001E-2</v>
      </c>
      <c r="E8" s="116">
        <f t="shared" si="1"/>
        <v>0.74188427000000001</v>
      </c>
      <c r="F8" s="117">
        <f t="shared" si="2"/>
        <v>0.74188427000000001</v>
      </c>
      <c r="G8" s="112"/>
      <c r="H8" s="118">
        <f t="shared" si="3"/>
        <v>2.021878695446655E-2</v>
      </c>
      <c r="I8" s="118">
        <f t="shared" si="4"/>
        <v>20.218786954466552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v>0.75318200000000002</v>
      </c>
      <c r="D9" s="115">
        <f t="shared" si="5"/>
        <v>1.1297730000000001E-2</v>
      </c>
      <c r="E9" s="116">
        <f t="shared" si="1"/>
        <v>0.74188427000000001</v>
      </c>
      <c r="F9" s="117">
        <f t="shared" si="2"/>
        <v>0.74188427000000001</v>
      </c>
      <c r="G9" s="112"/>
      <c r="H9" s="118">
        <f t="shared" si="3"/>
        <v>2.021878695446655E-2</v>
      </c>
      <c r="I9" s="118">
        <f t="shared" si="4"/>
        <v>20.218786954466552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v>0.82089999999999996</v>
      </c>
      <c r="D10" s="115">
        <f t="shared" si="5"/>
        <v>1.23135E-2</v>
      </c>
      <c r="E10" s="116">
        <f t="shared" si="1"/>
        <v>0.80858649999999999</v>
      </c>
      <c r="F10" s="117">
        <f t="shared" si="2"/>
        <v>0.80858649999999999</v>
      </c>
      <c r="G10" s="112"/>
      <c r="H10" s="118">
        <f t="shared" si="3"/>
        <v>1.8550890968375144E-2</v>
      </c>
      <c r="I10" s="118">
        <f t="shared" si="4"/>
        <v>18.550890968375143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v>0.87904300000000002</v>
      </c>
      <c r="D12" s="115">
        <f t="shared" ref="D12:D28" si="6">C12*0.025</f>
        <v>2.1976075000000001E-2</v>
      </c>
      <c r="E12" s="116">
        <f>C12-D12</f>
        <v>0.85706692500000003</v>
      </c>
      <c r="F12" s="117">
        <f t="shared" si="2"/>
        <v>0.85706692500000003</v>
      </c>
      <c r="G12" s="112"/>
      <c r="H12" s="118">
        <f t="shared" si="3"/>
        <v>2.9169250697662852E-2</v>
      </c>
      <c r="I12" s="118">
        <f t="shared" si="4"/>
        <v>29.169250697662854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v>1.2938000000000001</v>
      </c>
      <c r="D16" s="115">
        <f t="shared" si="6"/>
        <v>3.2345000000000006E-2</v>
      </c>
      <c r="E16" s="116">
        <f>C16-D16</f>
        <v>1.261455</v>
      </c>
      <c r="F16" s="117">
        <f t="shared" si="2"/>
        <v>1.261455</v>
      </c>
      <c r="G16" s="112"/>
      <c r="H16" s="118">
        <f t="shared" si="3"/>
        <v>1.981838432603622E-2</v>
      </c>
      <c r="I16" s="118">
        <f t="shared" si="4"/>
        <v>19.81838432603622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v>1.2938000000000001</v>
      </c>
      <c r="D17" s="115">
        <f t="shared" si="6"/>
        <v>3.2345000000000006E-2</v>
      </c>
      <c r="E17" s="116">
        <f t="shared" si="7"/>
        <v>1.261455</v>
      </c>
      <c r="F17" s="117">
        <f t="shared" si="2"/>
        <v>1.261455</v>
      </c>
      <c r="G17" s="112"/>
      <c r="H17" s="118">
        <f t="shared" si="3"/>
        <v>1.981838432603622E-2</v>
      </c>
      <c r="I17" s="118">
        <f t="shared" si="4"/>
        <v>19.81838432603622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v>1.4101999999999999</v>
      </c>
      <c r="D18" s="115">
        <f t="shared" si="6"/>
        <v>3.5255000000000002E-2</v>
      </c>
      <c r="E18" s="116">
        <f t="shared" si="7"/>
        <v>1.3749449999999999</v>
      </c>
      <c r="F18" s="117">
        <f t="shared" si="2"/>
        <v>1.3749449999999999</v>
      </c>
      <c r="G18" s="112"/>
      <c r="H18" s="118">
        <f t="shared" si="3"/>
        <v>1.8182545483637624E-2</v>
      </c>
      <c r="I18" s="118">
        <f t="shared" si="4"/>
        <v>18.182545483637625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v>1.4450860000000001</v>
      </c>
      <c r="D19" s="115">
        <f t="shared" si="6"/>
        <v>3.6127150000000004E-2</v>
      </c>
      <c r="E19" s="116">
        <f t="shared" si="7"/>
        <v>1.4089588500000001</v>
      </c>
      <c r="F19" s="117">
        <f t="shared" si="2"/>
        <v>1.4089588500000001</v>
      </c>
      <c r="G19" s="112"/>
      <c r="H19" s="118">
        <f t="shared" si="3"/>
        <v>1.7743598402465754E-2</v>
      </c>
      <c r="I19" s="118">
        <f t="shared" si="4"/>
        <v>17.743598402465754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v>1.7192590000000001</v>
      </c>
      <c r="D21" s="115">
        <f t="shared" si="6"/>
        <v>4.2981475000000005E-2</v>
      </c>
      <c r="E21" s="116">
        <f t="shared" si="7"/>
        <v>1.6762775250000002</v>
      </c>
      <c r="F21" s="117">
        <f t="shared" si="2"/>
        <v>1.6762775250000002</v>
      </c>
      <c r="G21" s="112"/>
      <c r="H21" s="118">
        <f t="shared" si="3"/>
        <v>1.4913998205637213E-2</v>
      </c>
      <c r="I21" s="118">
        <f t="shared" si="4"/>
        <v>14.913998205637213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v>1.736111</v>
      </c>
      <c r="D22" s="115">
        <f t="shared" si="6"/>
        <v>4.3402775000000005E-2</v>
      </c>
      <c r="E22" s="116">
        <f t="shared" si="7"/>
        <v>1.6927082250000001</v>
      </c>
      <c r="F22" s="117">
        <f t="shared" si="2"/>
        <v>1.6927082250000001</v>
      </c>
      <c r="G22" s="112"/>
      <c r="H22" s="118">
        <f t="shared" si="3"/>
        <v>1.4769231714461539E-2</v>
      </c>
      <c r="I22" s="118">
        <f t="shared" si="4"/>
        <v>14.76923171446154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v>2.1891414999999999</v>
      </c>
      <c r="D27" s="115">
        <f t="shared" si="6"/>
        <v>5.47285375E-2</v>
      </c>
      <c r="E27" s="116">
        <f t="shared" si="7"/>
        <v>2.1344129624999999</v>
      </c>
      <c r="F27" s="117">
        <f t="shared" si="2"/>
        <v>2.1344129624999999</v>
      </c>
      <c r="G27" s="112"/>
      <c r="H27" s="118">
        <f t="shared" si="3"/>
        <v>1.1712822419668034E-2</v>
      </c>
      <c r="I27" s="118">
        <f t="shared" si="4"/>
        <v>11.712822419668035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v>2.3209225999999998</v>
      </c>
      <c r="D28" s="115">
        <f t="shared" si="6"/>
        <v>5.8023064999999999E-2</v>
      </c>
      <c r="E28" s="116">
        <f t="shared" si="7"/>
        <v>2.2628995349999999</v>
      </c>
      <c r="F28" s="117">
        <f t="shared" si="2"/>
        <v>2.2628995349999999</v>
      </c>
      <c r="G28" s="112"/>
      <c r="H28" s="118">
        <f t="shared" si="3"/>
        <v>1.1047772830091673E-2</v>
      </c>
      <c r="I28" s="118">
        <f t="shared" si="4"/>
        <v>11.047772830091674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v>2.59</v>
      </c>
      <c r="D29" s="115">
        <f>C29*0.03</f>
        <v>7.7699999999999991E-2</v>
      </c>
      <c r="E29" s="116">
        <f t="shared" si="7"/>
        <v>2.5122999999999998</v>
      </c>
      <c r="F29" s="117">
        <f t="shared" si="2"/>
        <v>2.5122999999999998</v>
      </c>
      <c r="G29" s="112"/>
      <c r="H29" s="118">
        <f t="shared" si="3"/>
        <v>1.194124905465116E-2</v>
      </c>
      <c r="I29" s="118">
        <f t="shared" si="4"/>
        <v>11.941249054651159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v>2.687468</v>
      </c>
      <c r="D30" s="115">
        <f t="shared" ref="D30:D34" si="8">C30*0.03</f>
        <v>8.0624039999999994E-2</v>
      </c>
      <c r="E30" s="116">
        <f t="shared" si="7"/>
        <v>2.60684396</v>
      </c>
      <c r="F30" s="117">
        <f t="shared" si="2"/>
        <v>2.60684396</v>
      </c>
      <c r="G30" s="112"/>
      <c r="H30" s="118">
        <f t="shared" si="3"/>
        <v>1.1508168674583819E-2</v>
      </c>
      <c r="I30" s="118">
        <f t="shared" si="4"/>
        <v>11.508168674583818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v>2.9133</v>
      </c>
      <c r="D32" s="115">
        <f t="shared" si="8"/>
        <v>8.7398999999999991E-2</v>
      </c>
      <c r="E32" s="116">
        <f t="shared" si="7"/>
        <v>2.825901</v>
      </c>
      <c r="F32" s="117">
        <f t="shared" si="2"/>
        <v>2.825901</v>
      </c>
      <c r="G32" s="112"/>
      <c r="H32" s="118">
        <f t="shared" si="3"/>
        <v>1.0616083153656142E-2</v>
      </c>
      <c r="I32" s="118">
        <f t="shared" si="4"/>
        <v>10.616083153656142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v>2.9569999999999999</v>
      </c>
      <c r="D33" s="115">
        <f t="shared" si="8"/>
        <v>8.8709999999999997E-2</v>
      </c>
      <c r="E33" s="116">
        <f t="shared" si="7"/>
        <v>2.86829</v>
      </c>
      <c r="F33" s="117">
        <f t="shared" si="2"/>
        <v>2.86829</v>
      </c>
      <c r="G33" s="112"/>
      <c r="H33" s="118">
        <f t="shared" si="3"/>
        <v>1.0459193456728577E-2</v>
      </c>
      <c r="I33" s="118">
        <f t="shared" si="4"/>
        <v>10.459193456728578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v>3.097</v>
      </c>
      <c r="D34" s="115">
        <f t="shared" si="8"/>
        <v>9.2909999999999993E-2</v>
      </c>
      <c r="E34" s="116">
        <f t="shared" si="7"/>
        <v>3.0040900000000001</v>
      </c>
      <c r="F34" s="117">
        <f t="shared" si="2"/>
        <v>3.0040900000000001</v>
      </c>
      <c r="G34" s="112"/>
      <c r="H34" s="118">
        <f t="shared" si="3"/>
        <v>9.9863852281389387E-3</v>
      </c>
      <c r="I34" s="118">
        <f t="shared" si="4"/>
        <v>9.9863852281389391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v>3.4169</v>
      </c>
      <c r="D35" s="115">
        <f>C35*0.035</f>
        <v>0.11959150000000002</v>
      </c>
      <c r="E35" s="116">
        <f t="shared" si="7"/>
        <v>3.2973085000000002</v>
      </c>
      <c r="F35" s="117">
        <f t="shared" si="2"/>
        <v>3.2973085000000002</v>
      </c>
      <c r="G35" s="112"/>
      <c r="H35" s="118">
        <f t="shared" si="3"/>
        <v>1.06147180344211E-2</v>
      </c>
      <c r="I35" s="118">
        <f t="shared" si="4"/>
        <v>10.614718034421101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v>3.6732999999999998</v>
      </c>
      <c r="D38" s="115">
        <f t="shared" si="9"/>
        <v>0.1285655</v>
      </c>
      <c r="E38" s="116">
        <f t="shared" si="7"/>
        <v>3.5447344999999997</v>
      </c>
      <c r="F38" s="117">
        <f t="shared" si="2"/>
        <v>3.5447344999999997</v>
      </c>
      <c r="G38" s="112"/>
      <c r="H38" s="118">
        <f t="shared" si="3"/>
        <v>9.8738001393334218E-3</v>
      </c>
      <c r="I38" s="118">
        <f t="shared" si="4"/>
        <v>9.8738001393334223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v>3.7557</v>
      </c>
      <c r="D39" s="115">
        <f t="shared" si="9"/>
        <v>0.13144950000000002</v>
      </c>
      <c r="E39" s="116">
        <f t="shared" si="7"/>
        <v>3.6242505</v>
      </c>
      <c r="F39" s="117">
        <f t="shared" si="2"/>
        <v>3.6242505</v>
      </c>
      <c r="G39" s="112"/>
      <c r="H39" s="118">
        <f t="shared" si="3"/>
        <v>9.6571691167594564E-3</v>
      </c>
      <c r="I39" s="118">
        <f t="shared" si="4"/>
        <v>9.6571691167594569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v>3.8064</v>
      </c>
      <c r="D40" s="115">
        <f t="shared" si="9"/>
        <v>0.13322400000000001</v>
      </c>
      <c r="E40" s="116">
        <f t="shared" si="7"/>
        <v>3.6731759999999998</v>
      </c>
      <c r="F40" s="117">
        <f t="shared" si="2"/>
        <v>3.6731759999999998</v>
      </c>
      <c r="G40" s="112"/>
      <c r="H40" s="118">
        <f t="shared" si="3"/>
        <v>9.5285387904092134E-3</v>
      </c>
      <c r="I40" s="118">
        <f t="shared" si="4"/>
        <v>9.5285387904092129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v>4.0960000000000001</v>
      </c>
      <c r="D41" s="115">
        <f t="shared" si="9"/>
        <v>0.14336000000000002</v>
      </c>
      <c r="E41" s="116">
        <f t="shared" si="7"/>
        <v>3.9526400000000002</v>
      </c>
      <c r="F41" s="117">
        <f t="shared" si="2"/>
        <v>3.9526400000000002</v>
      </c>
      <c r="G41" s="112"/>
      <c r="H41" s="118">
        <f t="shared" si="3"/>
        <v>8.854841321243534E-3</v>
      </c>
      <c r="I41" s="118">
        <f t="shared" si="4"/>
        <v>8.8548413212435335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v>4.4033464999999996</v>
      </c>
      <c r="D42" s="115">
        <f t="shared" si="9"/>
        <v>0.15411712750000001</v>
      </c>
      <c r="E42" s="116">
        <f t="shared" si="7"/>
        <v>4.2492293724999994</v>
      </c>
      <c r="F42" s="117">
        <f t="shared" si="2"/>
        <v>4.2492293724999994</v>
      </c>
      <c r="G42" s="112"/>
      <c r="H42" s="118">
        <f t="shared" si="3"/>
        <v>8.2367876458991907E-3</v>
      </c>
      <c r="I42" s="118">
        <f t="shared" si="4"/>
        <v>8.2367876458991915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v>4.6082999999999998</v>
      </c>
      <c r="D43" s="115">
        <f>C43*0.04</f>
        <v>0.184332</v>
      </c>
      <c r="E43" s="116">
        <f t="shared" si="7"/>
        <v>4.4239679999999995</v>
      </c>
      <c r="F43" s="117">
        <f t="shared" si="2"/>
        <v>4.4239679999999995</v>
      </c>
      <c r="G43" s="112"/>
      <c r="H43" s="118">
        <f t="shared" si="3"/>
        <v>9.0416567208442822E-3</v>
      </c>
      <c r="I43" s="118">
        <f t="shared" si="4"/>
        <v>9.0416567208442817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v>5.1353999999999997</v>
      </c>
      <c r="D44" s="115">
        <f t="shared" ref="D44:D57" si="10">C44*0.04</f>
        <v>0.20541599999999999</v>
      </c>
      <c r="E44" s="116">
        <f t="shared" si="7"/>
        <v>4.9299840000000001</v>
      </c>
      <c r="F44" s="117">
        <f t="shared" si="2"/>
        <v>4.9299840000000001</v>
      </c>
      <c r="G44" s="112"/>
      <c r="H44" s="118">
        <f t="shared" si="3"/>
        <v>8.1136165959159179E-3</v>
      </c>
      <c r="I44" s="118">
        <f t="shared" si="4"/>
        <v>8.1136165959159179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v>6.4089264999999997</v>
      </c>
      <c r="D45" s="115">
        <f t="shared" si="10"/>
        <v>0.25635705999999997</v>
      </c>
      <c r="E45" s="116">
        <f t="shared" si="7"/>
        <v>6.1525694399999997</v>
      </c>
      <c r="F45" s="117">
        <f t="shared" si="2"/>
        <v>6.1525694399999997</v>
      </c>
      <c r="G45" s="112"/>
      <c r="H45" s="118">
        <f t="shared" si="3"/>
        <v>6.5013488088319915E-3</v>
      </c>
      <c r="I45" s="118">
        <f t="shared" si="4"/>
        <v>6.5013488088319917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v>6.5717999999999996</v>
      </c>
      <c r="D46" s="115">
        <f t="shared" si="10"/>
        <v>0.26287199999999999</v>
      </c>
      <c r="E46" s="116">
        <f t="shared" si="7"/>
        <v>6.3089279999999999</v>
      </c>
      <c r="F46" s="117">
        <f t="shared" si="2"/>
        <v>6.3089279999999999</v>
      </c>
      <c r="G46" s="112"/>
      <c r="H46" s="118">
        <f t="shared" si="3"/>
        <v>6.3402213498077453E-3</v>
      </c>
      <c r="I46" s="118">
        <f t="shared" si="4"/>
        <v>6.3402213498077451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v>6.7541504000000003</v>
      </c>
      <c r="D47" s="115">
        <f t="shared" si="10"/>
        <v>0.27016601600000001</v>
      </c>
      <c r="E47" s="116">
        <f t="shared" si="7"/>
        <v>6.4839843840000002</v>
      </c>
      <c r="F47" s="117">
        <f t="shared" si="2"/>
        <v>6.4839843840000002</v>
      </c>
      <c r="G47" s="112"/>
      <c r="H47" s="118">
        <f t="shared" si="3"/>
        <v>6.1690463195291922E-3</v>
      </c>
      <c r="I47" s="118">
        <f t="shared" si="4"/>
        <v>6.1690463195291922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v>6.7554999999999996</v>
      </c>
      <c r="D48" s="115">
        <f t="shared" si="10"/>
        <v>0.27022000000000002</v>
      </c>
      <c r="E48" s="116">
        <f t="shared" si="7"/>
        <v>6.4852799999999995</v>
      </c>
      <c r="F48" s="117">
        <f t="shared" si="2"/>
        <v>6.4852799999999995</v>
      </c>
      <c r="G48" s="112"/>
      <c r="H48" s="118">
        <f t="shared" si="3"/>
        <v>6.1678138800483617E-3</v>
      </c>
      <c r="I48" s="118">
        <f t="shared" si="4"/>
        <v>6.167813880048362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v>7.6414447000000001</v>
      </c>
      <c r="D49" s="115">
        <f t="shared" si="10"/>
        <v>0.30565778799999999</v>
      </c>
      <c r="E49" s="116">
        <f t="shared" si="7"/>
        <v>7.3357869119999997</v>
      </c>
      <c r="F49" s="117">
        <f t="shared" si="2"/>
        <v>7.3357869119999997</v>
      </c>
      <c r="G49" s="112"/>
      <c r="H49" s="118">
        <f t="shared" si="3"/>
        <v>5.4527210890718825E-3</v>
      </c>
      <c r="I49" s="118">
        <f t="shared" si="4"/>
        <v>5.4527210890718827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v>7.8208127000000003</v>
      </c>
      <c r="D50" s="115">
        <f t="shared" si="10"/>
        <v>0.31283250800000001</v>
      </c>
      <c r="E50" s="116">
        <f t="shared" si="7"/>
        <v>7.5079801920000007</v>
      </c>
      <c r="F50" s="117">
        <f t="shared" si="2"/>
        <v>7.5079801920000007</v>
      </c>
      <c r="G50" s="112"/>
      <c r="H50" s="118">
        <f t="shared" si="3"/>
        <v>5.3276645618513252E-3</v>
      </c>
      <c r="I50" s="118">
        <f t="shared" si="4"/>
        <v>5.327664561851325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v>7.8456000000000001</v>
      </c>
      <c r="D51" s="115">
        <f t="shared" si="10"/>
        <v>0.31382399999999999</v>
      </c>
      <c r="E51" s="116">
        <f t="shared" si="7"/>
        <v>7.5317759999999998</v>
      </c>
      <c r="F51" s="117">
        <f t="shared" si="2"/>
        <v>7.5317759999999998</v>
      </c>
      <c r="G51" s="112"/>
      <c r="H51" s="118">
        <f t="shared" si="3"/>
        <v>5.3108323986268413E-3</v>
      </c>
      <c r="I51" s="118">
        <f t="shared" si="4"/>
        <v>5.3108323986268413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v>8.0909999999999993</v>
      </c>
      <c r="D52" s="115">
        <f t="shared" si="10"/>
        <v>0.32363999999999998</v>
      </c>
      <c r="E52" s="116">
        <f t="shared" si="7"/>
        <v>7.7673599999999992</v>
      </c>
      <c r="F52" s="117">
        <f t="shared" si="2"/>
        <v>7.7673599999999992</v>
      </c>
      <c r="G52" s="112"/>
      <c r="H52" s="118">
        <f t="shared" si="3"/>
        <v>5.1497548716681191E-3</v>
      </c>
      <c r="I52" s="118">
        <f t="shared" si="4"/>
        <v>5.1497548716681187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v>9.2524999999999995</v>
      </c>
      <c r="D54" s="115">
        <f t="shared" si="10"/>
        <v>0.37009999999999998</v>
      </c>
      <c r="E54" s="116">
        <f t="shared" si="7"/>
        <v>8.8823999999999987</v>
      </c>
      <c r="F54" s="117">
        <f t="shared" si="2"/>
        <v>8.8823999999999987</v>
      </c>
      <c r="G54" s="112"/>
      <c r="H54" s="118">
        <f t="shared" si="3"/>
        <v>4.5032873998018669E-3</v>
      </c>
      <c r="I54" s="118">
        <f t="shared" si="4"/>
        <v>4.5032873998018665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v>9.3890999999999991</v>
      </c>
      <c r="D55" s="115">
        <f t="shared" si="10"/>
        <v>0.37556399999999995</v>
      </c>
      <c r="E55" s="116">
        <f t="shared" si="7"/>
        <v>9.0135359999999984</v>
      </c>
      <c r="F55" s="117">
        <f t="shared" si="2"/>
        <v>9.0135359999999984</v>
      </c>
      <c r="G55" s="112"/>
      <c r="H55" s="118">
        <f t="shared" si="3"/>
        <v>4.4377700383068514E-3</v>
      </c>
      <c r="I55" s="118">
        <f t="shared" si="4"/>
        <v>4.4377700383068515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v>9.7614959999999993</v>
      </c>
      <c r="D56" s="115">
        <f t="shared" si="10"/>
        <v>0.39045984</v>
      </c>
      <c r="E56" s="116">
        <f t="shared" si="7"/>
        <v>9.3710361599999992</v>
      </c>
      <c r="F56" s="117">
        <f t="shared" si="2"/>
        <v>9.3710361599999992</v>
      </c>
      <c r="G56" s="112"/>
      <c r="H56" s="118">
        <f t="shared" si="3"/>
        <v>4.2684714173592542E-3</v>
      </c>
      <c r="I56" s="118">
        <f t="shared" si="4"/>
        <v>4.2684714173592546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v>9.7314100000000003</v>
      </c>
      <c r="D57" s="115">
        <f t="shared" si="10"/>
        <v>0.3892564</v>
      </c>
      <c r="E57" s="116">
        <f t="shared" si="7"/>
        <v>9.3421535999999996</v>
      </c>
      <c r="F57" s="117">
        <f t="shared" si="2"/>
        <v>9.3421535999999996</v>
      </c>
      <c r="G57" s="112"/>
      <c r="H57" s="118">
        <f t="shared" si="3"/>
        <v>4.2816679871330865E-3</v>
      </c>
      <c r="I57" s="118">
        <f t="shared" si="4"/>
        <v>4.2816679871330869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v>11.89</v>
      </c>
      <c r="D58" s="115">
        <f>C58*0.045</f>
        <v>0.53505000000000003</v>
      </c>
      <c r="E58" s="116">
        <f t="shared" si="7"/>
        <v>11.354950000000001</v>
      </c>
      <c r="F58" s="117">
        <f t="shared" si="2"/>
        <v>11.354950000000001</v>
      </c>
      <c r="G58" s="112"/>
      <c r="H58" s="118">
        <f t="shared" si="3"/>
        <v>3.9630293396272082E-3</v>
      </c>
      <c r="I58" s="118">
        <f t="shared" si="4"/>
        <v>3.9630293396272083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v>11.7</v>
      </c>
      <c r="D59" s="115">
        <f t="shared" ref="D59:D69" si="11">C59*0.045</f>
        <v>0.52649999999999997</v>
      </c>
      <c r="E59" s="116">
        <f t="shared" si="7"/>
        <v>11.173499999999999</v>
      </c>
      <c r="F59" s="117">
        <f t="shared" si="2"/>
        <v>11.173499999999999</v>
      </c>
      <c r="G59" s="112"/>
      <c r="H59" s="118">
        <f t="shared" si="3"/>
        <v>4.027386226339108E-3</v>
      </c>
      <c r="I59" s="118">
        <f t="shared" si="4"/>
        <v>4.0273862263391083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v>14.306445</v>
      </c>
      <c r="D60" s="115">
        <f t="shared" si="11"/>
        <v>0.64379002499999993</v>
      </c>
      <c r="E60" s="116">
        <f t="shared" si="7"/>
        <v>13.662654975000001</v>
      </c>
      <c r="F60" s="117">
        <f t="shared" si="2"/>
        <v>13.662654975000001</v>
      </c>
      <c r="G60" s="112"/>
      <c r="H60" s="118">
        <f t="shared" si="3"/>
        <v>3.2936497395521652E-3</v>
      </c>
      <c r="I60" s="118">
        <f t="shared" si="4"/>
        <v>3.2936497395521651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v>14.246301000000001</v>
      </c>
      <c r="D61" s="115">
        <f t="shared" si="11"/>
        <v>0.64108354499999998</v>
      </c>
      <c r="E61" s="116">
        <f t="shared" si="7"/>
        <v>13.605217455</v>
      </c>
      <c r="F61" s="117">
        <f t="shared" si="2"/>
        <v>13.605217455</v>
      </c>
      <c r="G61" s="112"/>
      <c r="H61" s="118">
        <f t="shared" si="3"/>
        <v>3.3075546310700338E-3</v>
      </c>
      <c r="I61" s="118">
        <f t="shared" si="4"/>
        <v>3.3075546310700337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v>16.8111</v>
      </c>
      <c r="D63" s="115">
        <f t="shared" si="11"/>
        <v>0.75649949999999999</v>
      </c>
      <c r="E63" s="116">
        <f t="shared" si="7"/>
        <v>16.054600499999999</v>
      </c>
      <c r="F63" s="117">
        <f t="shared" si="2"/>
        <v>16.054600499999999</v>
      </c>
      <c r="G63" s="112"/>
      <c r="H63" s="118">
        <f t="shared" si="3"/>
        <v>2.8029348970720278E-3</v>
      </c>
      <c r="I63" s="118">
        <f t="shared" si="4"/>
        <v>2.8029348970720278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v>16.8111</v>
      </c>
      <c r="D64" s="115">
        <f t="shared" si="11"/>
        <v>0.75649949999999999</v>
      </c>
      <c r="E64" s="116">
        <f t="shared" si="7"/>
        <v>16.054600499999999</v>
      </c>
      <c r="F64" s="117">
        <f t="shared" si="2"/>
        <v>16.054600499999999</v>
      </c>
      <c r="G64" s="112"/>
      <c r="H64" s="118">
        <f t="shared" si="3"/>
        <v>2.8029348970720278E-3</v>
      </c>
      <c r="I64" s="118">
        <f t="shared" si="4"/>
        <v>2.8029348970720278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v>16.8202</v>
      </c>
      <c r="D65" s="115">
        <f t="shared" si="11"/>
        <v>0.75690899999999994</v>
      </c>
      <c r="E65" s="116">
        <f t="shared" si="7"/>
        <v>16.063291</v>
      </c>
      <c r="F65" s="117">
        <f t="shared" si="2"/>
        <v>16.063291</v>
      </c>
      <c r="G65" s="112"/>
      <c r="H65" s="118">
        <f t="shared" si="3"/>
        <v>2.8014184639996859E-3</v>
      </c>
      <c r="I65" s="118">
        <f t="shared" si="4"/>
        <v>2.8014184639996857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v>16.8202</v>
      </c>
      <c r="D66" s="115">
        <f t="shared" si="11"/>
        <v>0.75690899999999994</v>
      </c>
      <c r="E66" s="116">
        <f t="shared" si="7"/>
        <v>16.063291</v>
      </c>
      <c r="F66" s="117">
        <f t="shared" si="2"/>
        <v>16.063291</v>
      </c>
      <c r="G66" s="112"/>
      <c r="H66" s="118">
        <f t="shared" si="3"/>
        <v>2.8014184639996859E-3</v>
      </c>
      <c r="I66" s="118">
        <f t="shared" si="4"/>
        <v>2.8014184639996857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v>17.513300000000001</v>
      </c>
      <c r="D67" s="115">
        <f t="shared" si="11"/>
        <v>0.78809850000000004</v>
      </c>
      <c r="E67" s="116">
        <f t="shared" si="7"/>
        <v>16.725201500000001</v>
      </c>
      <c r="F67" s="117">
        <f t="shared" ref="F67:F130" si="12">E67</f>
        <v>16.725201500000001</v>
      </c>
      <c r="G67" s="112"/>
      <c r="H67" s="118">
        <f t="shared" ref="H67:H130" si="13">(1/E67)-(1/C67)</f>
        <v>2.6905505443387337E-3</v>
      </c>
      <c r="I67" s="118">
        <f t="shared" ref="I67:I130" si="14">H67*1000</f>
        <v>2.6905505443387336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v>17.496203999999999</v>
      </c>
      <c r="D68" s="115">
        <f t="shared" si="11"/>
        <v>0.78732917999999996</v>
      </c>
      <c r="E68" s="116">
        <f t="shared" si="7"/>
        <v>16.708874819999998</v>
      </c>
      <c r="F68" s="117">
        <f t="shared" si="12"/>
        <v>16.708874819999998</v>
      </c>
      <c r="G68" s="112"/>
      <c r="H68" s="118">
        <f t="shared" si="13"/>
        <v>2.6931795518712262E-3</v>
      </c>
      <c r="I68" s="118">
        <f t="shared" si="14"/>
        <v>2.6931795518712263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v>18.757473000000001</v>
      </c>
      <c r="D69" s="115">
        <f t="shared" si="11"/>
        <v>0.84408628500000005</v>
      </c>
      <c r="E69" s="116">
        <f t="shared" si="7"/>
        <v>17.913386715000001</v>
      </c>
      <c r="F69" s="117">
        <f t="shared" si="12"/>
        <v>17.913386715000001</v>
      </c>
      <c r="G69" s="112"/>
      <c r="H69" s="118">
        <f t="shared" si="13"/>
        <v>2.5120877875270051E-3</v>
      </c>
      <c r="I69" s="118">
        <f t="shared" si="14"/>
        <v>2.5120877875270051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v>21.274999999999999</v>
      </c>
      <c r="D70" s="115">
        <f>C70*0.05</f>
        <v>1.06375</v>
      </c>
      <c r="E70" s="116">
        <f t="shared" si="7"/>
        <v>20.21125</v>
      </c>
      <c r="F70" s="117">
        <f t="shared" si="12"/>
        <v>20.21125</v>
      </c>
      <c r="G70" s="112"/>
      <c r="H70" s="118">
        <f t="shared" si="13"/>
        <v>2.4738697507576263E-3</v>
      </c>
      <c r="I70" s="118">
        <f t="shared" si="14"/>
        <v>2.4738697507576264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v>21.514313000000001</v>
      </c>
      <c r="D71" s="115">
        <f t="shared" ref="D71:D134" si="15">C71*0.05</f>
        <v>1.07571565</v>
      </c>
      <c r="E71" s="116">
        <f t="shared" si="7"/>
        <v>20.438597350000002</v>
      </c>
      <c r="F71" s="117">
        <f t="shared" si="12"/>
        <v>20.438597350000002</v>
      </c>
      <c r="G71" s="112"/>
      <c r="H71" s="118">
        <f t="shared" si="13"/>
        <v>2.446351828541693E-3</v>
      </c>
      <c r="I71" s="118">
        <f t="shared" si="14"/>
        <v>2.446351828541693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v>22.767499999999998</v>
      </c>
      <c r="D72" s="115">
        <f t="shared" si="15"/>
        <v>1.1383749999999999</v>
      </c>
      <c r="E72" s="116">
        <f t="shared" si="7"/>
        <v>21.629124999999998</v>
      </c>
      <c r="F72" s="117">
        <f t="shared" si="12"/>
        <v>21.629124999999998</v>
      </c>
      <c r="G72" s="112"/>
      <c r="H72" s="118">
        <f t="shared" si="13"/>
        <v>2.3116977686337276E-3</v>
      </c>
      <c r="I72" s="118">
        <f t="shared" si="14"/>
        <v>2.3116977686337274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v>26.834990999999999</v>
      </c>
      <c r="D74" s="115">
        <f t="shared" si="15"/>
        <v>1.3417495500000001</v>
      </c>
      <c r="E74" s="116">
        <f t="shared" si="7"/>
        <v>25.493241449999999</v>
      </c>
      <c r="F74" s="117">
        <f t="shared" si="12"/>
        <v>25.493241449999999</v>
      </c>
      <c r="G74" s="112"/>
      <c r="H74" s="118">
        <f t="shared" si="13"/>
        <v>1.9613041400821929E-3</v>
      </c>
      <c r="I74" s="118">
        <f t="shared" si="14"/>
        <v>1.9613041400821929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v>32.453842000000002</v>
      </c>
      <c r="D75" s="115">
        <f t="shared" si="15"/>
        <v>1.6226921000000001</v>
      </c>
      <c r="E75" s="116">
        <f t="shared" si="7"/>
        <v>30.8311499</v>
      </c>
      <c r="F75" s="117">
        <f t="shared" si="12"/>
        <v>30.8311499</v>
      </c>
      <c r="G75" s="112"/>
      <c r="H75" s="118">
        <f t="shared" si="13"/>
        <v>1.6217364633552001E-3</v>
      </c>
      <c r="I75" s="118">
        <f t="shared" si="14"/>
        <v>1.6217364633552001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v>33.72</v>
      </c>
      <c r="D76" s="115">
        <f t="shared" si="15"/>
        <v>1.6859999999999999</v>
      </c>
      <c r="E76" s="116">
        <f t="shared" si="7"/>
        <v>32.033999999999999</v>
      </c>
      <c r="F76" s="117">
        <f t="shared" si="12"/>
        <v>32.033999999999999</v>
      </c>
      <c r="G76" s="112"/>
      <c r="H76" s="118">
        <f t="shared" si="13"/>
        <v>1.5608416057938425E-3</v>
      </c>
      <c r="I76" s="118">
        <f t="shared" si="14"/>
        <v>1.5608416057938426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v>36.654899999999998</v>
      </c>
      <c r="D77" s="115">
        <f t="shared" si="15"/>
        <v>1.8327450000000001</v>
      </c>
      <c r="E77" s="116">
        <f t="shared" si="7"/>
        <v>34.822154999999995</v>
      </c>
      <c r="F77" s="117">
        <f t="shared" si="12"/>
        <v>34.822154999999995</v>
      </c>
      <c r="G77" s="112"/>
      <c r="H77" s="118">
        <f t="shared" si="13"/>
        <v>1.4358674814927454E-3</v>
      </c>
      <c r="I77" s="118">
        <f t="shared" si="14"/>
        <v>1.4358674814927455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v>37.899320000000003</v>
      </c>
      <c r="D78" s="115">
        <f t="shared" si="15"/>
        <v>1.8949660000000002</v>
      </c>
      <c r="E78" s="116">
        <f t="shared" ref="E78:E141" si="16">C78-D78</f>
        <v>36.004354000000006</v>
      </c>
      <c r="F78" s="117">
        <f t="shared" si="12"/>
        <v>36.004354000000006</v>
      </c>
      <c r="G78" s="112"/>
      <c r="H78" s="118">
        <f t="shared" si="13"/>
        <v>1.3887209308074203E-3</v>
      </c>
      <c r="I78" s="118">
        <f t="shared" si="14"/>
        <v>1.3887209308074202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v>40.174230000000001</v>
      </c>
      <c r="D79" s="115">
        <f t="shared" si="15"/>
        <v>2.0087115</v>
      </c>
      <c r="E79" s="116">
        <f t="shared" si="16"/>
        <v>38.165518500000005</v>
      </c>
      <c r="F79" s="117">
        <f t="shared" si="12"/>
        <v>38.165518500000005</v>
      </c>
      <c r="G79" s="112"/>
      <c r="H79" s="118">
        <f t="shared" si="13"/>
        <v>1.3100830793114984E-3</v>
      </c>
      <c r="I79" s="118">
        <f t="shared" si="14"/>
        <v>1.3100830793114984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v>40.26</v>
      </c>
      <c r="D80" s="115">
        <f t="shared" si="15"/>
        <v>2.0129999999999999</v>
      </c>
      <c r="E80" s="116">
        <f t="shared" si="16"/>
        <v>38.247</v>
      </c>
      <c r="F80" s="117">
        <f t="shared" si="12"/>
        <v>38.247</v>
      </c>
      <c r="G80" s="112"/>
      <c r="H80" s="118">
        <f t="shared" si="13"/>
        <v>1.3072920751954382E-3</v>
      </c>
      <c r="I80" s="118">
        <f t="shared" si="14"/>
        <v>1.3072920751954382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v>44.691600000000001</v>
      </c>
      <c r="D81" s="115">
        <f t="shared" si="15"/>
        <v>2.2345800000000002</v>
      </c>
      <c r="E81" s="116">
        <f t="shared" si="16"/>
        <v>42.45702</v>
      </c>
      <c r="F81" s="117">
        <f t="shared" si="12"/>
        <v>42.45702</v>
      </c>
      <c r="G81" s="112"/>
      <c r="H81" s="118">
        <f t="shared" si="13"/>
        <v>1.177661550433827E-3</v>
      </c>
      <c r="I81" s="118">
        <f t="shared" si="14"/>
        <v>1.177661550433827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v>48.182980000000001</v>
      </c>
      <c r="D82" s="115">
        <f t="shared" si="15"/>
        <v>2.4091490000000002</v>
      </c>
      <c r="E82" s="116">
        <f t="shared" si="16"/>
        <v>45.773831000000001</v>
      </c>
      <c r="F82" s="117">
        <f t="shared" si="12"/>
        <v>45.773831000000001</v>
      </c>
      <c r="G82" s="112"/>
      <c r="H82" s="118">
        <f t="shared" si="13"/>
        <v>1.0923271858106001E-3</v>
      </c>
      <c r="I82" s="118">
        <f t="shared" si="14"/>
        <v>1.0923271858106001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v>48.127899999999997</v>
      </c>
      <c r="D83" s="115">
        <f t="shared" si="15"/>
        <v>2.4063949999999998</v>
      </c>
      <c r="E83" s="116">
        <f t="shared" si="16"/>
        <v>45.721504999999993</v>
      </c>
      <c r="F83" s="117">
        <f t="shared" si="12"/>
        <v>45.721504999999993</v>
      </c>
      <c r="G83" s="112"/>
      <c r="H83" s="118">
        <f t="shared" si="13"/>
        <v>1.0935773002222933E-3</v>
      </c>
      <c r="I83" s="118">
        <f t="shared" si="14"/>
        <v>1.0935773002222933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v>51.136389999999999</v>
      </c>
      <c r="D84" s="115">
        <f t="shared" si="15"/>
        <v>2.5568195</v>
      </c>
      <c r="E84" s="116">
        <f t="shared" si="16"/>
        <v>48.579570499999996</v>
      </c>
      <c r="F84" s="117">
        <f t="shared" si="12"/>
        <v>48.579570499999996</v>
      </c>
      <c r="G84" s="112"/>
      <c r="H84" s="118">
        <f t="shared" si="13"/>
        <v>1.0292392354518676E-3</v>
      </c>
      <c r="I84" s="118">
        <f t="shared" si="14"/>
        <v>1.0292392354518676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v>53.585700000000003</v>
      </c>
      <c r="D85" s="115">
        <f t="shared" si="15"/>
        <v>2.6792850000000001</v>
      </c>
      <c r="E85" s="116">
        <f t="shared" si="16"/>
        <v>50.906415000000003</v>
      </c>
      <c r="F85" s="117">
        <f t="shared" si="12"/>
        <v>50.906415000000003</v>
      </c>
      <c r="G85" s="112"/>
      <c r="H85" s="118">
        <f t="shared" si="13"/>
        <v>9.8219448374040758E-4</v>
      </c>
      <c r="I85" s="118">
        <f t="shared" si="14"/>
        <v>0.98219448374040752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v>57.947899999999997</v>
      </c>
      <c r="D86" s="115">
        <f t="shared" si="15"/>
        <v>2.8973949999999999</v>
      </c>
      <c r="E86" s="116">
        <f t="shared" si="16"/>
        <v>55.050504999999994</v>
      </c>
      <c r="F86" s="117">
        <f t="shared" si="12"/>
        <v>55.050504999999994</v>
      </c>
      <c r="G86" s="112"/>
      <c r="H86" s="118">
        <f t="shared" si="13"/>
        <v>9.0825688156721124E-4</v>
      </c>
      <c r="I86" s="118">
        <f t="shared" si="14"/>
        <v>0.90825688156721118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v>61.657997000000002</v>
      </c>
      <c r="D87" s="115">
        <f t="shared" si="15"/>
        <v>3.0828998500000004</v>
      </c>
      <c r="E87" s="116">
        <f t="shared" si="16"/>
        <v>58.575097150000005</v>
      </c>
      <c r="F87" s="117">
        <f t="shared" si="12"/>
        <v>58.575097150000005</v>
      </c>
      <c r="G87" s="112"/>
      <c r="H87" s="118">
        <f t="shared" si="13"/>
        <v>8.5360507165628888E-4</v>
      </c>
      <c r="I87" s="118">
        <f t="shared" si="14"/>
        <v>0.85360507165628885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v>63.652639999999998</v>
      </c>
      <c r="D88" s="115">
        <f t="shared" si="15"/>
        <v>3.1826319999999999</v>
      </c>
      <c r="E88" s="116">
        <f t="shared" si="16"/>
        <v>60.470008</v>
      </c>
      <c r="F88" s="117">
        <f t="shared" si="12"/>
        <v>60.470008</v>
      </c>
      <c r="G88" s="112"/>
      <c r="H88" s="118">
        <f t="shared" si="13"/>
        <v>8.2685618298578706E-4</v>
      </c>
      <c r="I88" s="118">
        <f t="shared" si="14"/>
        <v>0.826856182985787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v>65.55</v>
      </c>
      <c r="D89" s="115">
        <f t="shared" si="15"/>
        <v>3.2774999999999999</v>
      </c>
      <c r="E89" s="116">
        <f t="shared" si="16"/>
        <v>62.272499999999994</v>
      </c>
      <c r="F89" s="117">
        <f t="shared" si="12"/>
        <v>62.272499999999994</v>
      </c>
      <c r="G89" s="112"/>
      <c r="H89" s="118">
        <f t="shared" si="13"/>
        <v>8.0292263840379095E-4</v>
      </c>
      <c r="I89" s="118">
        <f t="shared" si="14"/>
        <v>0.80292263840379097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v>72.36</v>
      </c>
      <c r="D90" s="115">
        <f t="shared" si="15"/>
        <v>3.6180000000000003</v>
      </c>
      <c r="E90" s="116">
        <f t="shared" si="16"/>
        <v>68.742000000000004</v>
      </c>
      <c r="F90" s="117">
        <f t="shared" si="12"/>
        <v>68.742000000000004</v>
      </c>
      <c r="G90" s="112"/>
      <c r="H90" s="118">
        <f t="shared" si="13"/>
        <v>7.2735736522067974E-4</v>
      </c>
      <c r="I90" s="118">
        <f t="shared" si="14"/>
        <v>0.72735736522067973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v>80.319999999999993</v>
      </c>
      <c r="D91" s="115">
        <f t="shared" si="15"/>
        <v>4.016</v>
      </c>
      <c r="E91" s="116">
        <f t="shared" si="16"/>
        <v>76.303999999999988</v>
      </c>
      <c r="F91" s="117">
        <f t="shared" si="12"/>
        <v>76.303999999999988</v>
      </c>
      <c r="G91" s="112"/>
      <c r="H91" s="118">
        <f t="shared" si="13"/>
        <v>6.5527364227301391E-4</v>
      </c>
      <c r="I91" s="118">
        <f t="shared" si="14"/>
        <v>0.65527364227301388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v>81.569999999999993</v>
      </c>
      <c r="D92" s="115">
        <f t="shared" si="15"/>
        <v>4.0785</v>
      </c>
      <c r="E92" s="116">
        <f t="shared" si="16"/>
        <v>77.491499999999988</v>
      </c>
      <c r="F92" s="117">
        <f t="shared" si="12"/>
        <v>77.491499999999988</v>
      </c>
      <c r="G92" s="112"/>
      <c r="H92" s="118">
        <f t="shared" si="13"/>
        <v>6.4523205770955668E-4</v>
      </c>
      <c r="I92" s="118">
        <f t="shared" si="14"/>
        <v>0.64523205770955672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v>95.689994999999996</v>
      </c>
      <c r="D94" s="115">
        <f t="shared" si="15"/>
        <v>4.7844997500000002</v>
      </c>
      <c r="E94" s="116">
        <f t="shared" si="16"/>
        <v>90.905495250000001</v>
      </c>
      <c r="F94" s="117">
        <f t="shared" si="12"/>
        <v>90.905495250000001</v>
      </c>
      <c r="G94" s="112"/>
      <c r="H94" s="118">
        <f t="shared" si="13"/>
        <v>5.5002175459794266E-4</v>
      </c>
      <c r="I94" s="118">
        <f t="shared" si="14"/>
        <v>0.55002175459794267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v>95.76</v>
      </c>
      <c r="D95" s="115">
        <f t="shared" si="15"/>
        <v>4.7880000000000003</v>
      </c>
      <c r="E95" s="116">
        <f t="shared" si="16"/>
        <v>90.972000000000008</v>
      </c>
      <c r="F95" s="117">
        <f t="shared" si="12"/>
        <v>90.972000000000008</v>
      </c>
      <c r="G95" s="112"/>
      <c r="H95" s="118">
        <f t="shared" si="13"/>
        <v>5.4961966319306936E-4</v>
      </c>
      <c r="I95" s="118">
        <f t="shared" si="14"/>
        <v>0.54961966319306932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v>96.927670000000006</v>
      </c>
      <c r="D96" s="115">
        <f t="shared" si="15"/>
        <v>4.8463835000000008</v>
      </c>
      <c r="E96" s="116">
        <f t="shared" si="16"/>
        <v>92.081286500000004</v>
      </c>
      <c r="F96" s="117">
        <f t="shared" si="12"/>
        <v>92.081286500000004</v>
      </c>
      <c r="G96" s="112"/>
      <c r="H96" s="118">
        <f t="shared" si="13"/>
        <v>5.4299849513939936E-4</v>
      </c>
      <c r="I96" s="118">
        <f t="shared" si="14"/>
        <v>0.54299849513939935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v>102.00744</v>
      </c>
      <c r="D97" s="115">
        <f t="shared" si="15"/>
        <v>5.1003720000000001</v>
      </c>
      <c r="E97" s="116">
        <f t="shared" si="16"/>
        <v>96.90706800000001</v>
      </c>
      <c r="F97" s="117">
        <f t="shared" si="12"/>
        <v>96.90706800000001</v>
      </c>
      <c r="G97" s="112"/>
      <c r="H97" s="118">
        <f t="shared" si="13"/>
        <v>5.15958237432175E-4</v>
      </c>
      <c r="I97" s="118">
        <f t="shared" si="14"/>
        <v>0.51595823743217495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v>104.8977</v>
      </c>
      <c r="D98" s="115">
        <f t="shared" si="15"/>
        <v>5.244885</v>
      </c>
      <c r="E98" s="116">
        <f t="shared" si="16"/>
        <v>99.652815000000004</v>
      </c>
      <c r="F98" s="117">
        <f t="shared" si="12"/>
        <v>99.652815000000004</v>
      </c>
      <c r="G98" s="112"/>
      <c r="H98" s="118">
        <f t="shared" si="13"/>
        <v>5.0174197286850276E-4</v>
      </c>
      <c r="I98" s="118">
        <f t="shared" si="14"/>
        <v>0.50174197286850275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v>118.27598999999999</v>
      </c>
      <c r="D99" s="115">
        <f t="shared" si="15"/>
        <v>5.9137994999999997</v>
      </c>
      <c r="E99" s="116">
        <f t="shared" si="16"/>
        <v>112.3621905</v>
      </c>
      <c r="F99" s="117">
        <f t="shared" si="12"/>
        <v>112.3621905</v>
      </c>
      <c r="G99" s="112"/>
      <c r="H99" s="118">
        <f t="shared" si="13"/>
        <v>4.4498954477039873E-4</v>
      </c>
      <c r="I99" s="118">
        <f t="shared" si="14"/>
        <v>0.44498954477039876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v>123.98</v>
      </c>
      <c r="D101" s="115">
        <f t="shared" si="15"/>
        <v>6.1990000000000007</v>
      </c>
      <c r="E101" s="116">
        <f t="shared" si="16"/>
        <v>117.78100000000001</v>
      </c>
      <c r="F101" s="117">
        <f t="shared" si="12"/>
        <v>117.78100000000001</v>
      </c>
      <c r="G101" s="112"/>
      <c r="H101" s="118">
        <f t="shared" si="13"/>
        <v>4.2451668775099483E-4</v>
      </c>
      <c r="I101" s="118">
        <f t="shared" si="14"/>
        <v>0.42451668775099483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v>125.310005</v>
      </c>
      <c r="D102" s="115">
        <f t="shared" si="15"/>
        <v>6.2655002500000005</v>
      </c>
      <c r="E102" s="116">
        <f t="shared" si="16"/>
        <v>119.04450475</v>
      </c>
      <c r="F102" s="117">
        <f t="shared" si="12"/>
        <v>119.04450475</v>
      </c>
      <c r="G102" s="112"/>
      <c r="H102" s="118">
        <f t="shared" si="13"/>
        <v>4.2001098752943514E-4</v>
      </c>
      <c r="I102" s="118">
        <f t="shared" si="14"/>
        <v>0.42001098752943511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v>129.19999999999999</v>
      </c>
      <c r="D103" s="115">
        <f t="shared" si="15"/>
        <v>6.46</v>
      </c>
      <c r="E103" s="116">
        <f t="shared" si="16"/>
        <v>122.74</v>
      </c>
      <c r="F103" s="117">
        <f t="shared" si="12"/>
        <v>122.74</v>
      </c>
      <c r="G103" s="112"/>
      <c r="H103" s="118">
        <f t="shared" si="13"/>
        <v>4.0736516213133421E-4</v>
      </c>
      <c r="I103" s="118">
        <f t="shared" si="14"/>
        <v>0.40736516213133422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v>131.00989000000001</v>
      </c>
      <c r="D104" s="115">
        <f t="shared" si="15"/>
        <v>6.550494500000001</v>
      </c>
      <c r="E104" s="116">
        <f t="shared" si="16"/>
        <v>124.45939550000001</v>
      </c>
      <c r="F104" s="117">
        <f t="shared" si="12"/>
        <v>124.45939550000001</v>
      </c>
      <c r="G104" s="112"/>
      <c r="H104" s="118">
        <f t="shared" si="13"/>
        <v>4.017374485801679E-4</v>
      </c>
      <c r="I104" s="118">
        <f t="shared" si="14"/>
        <v>0.40173744858016791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v>132.96164999999999</v>
      </c>
      <c r="D105" s="115">
        <f t="shared" si="15"/>
        <v>6.6480825000000001</v>
      </c>
      <c r="E105" s="116">
        <f t="shared" si="16"/>
        <v>126.31356749999999</v>
      </c>
      <c r="F105" s="117">
        <f t="shared" si="12"/>
        <v>126.31356749999999</v>
      </c>
      <c r="G105" s="112"/>
      <c r="H105" s="118">
        <f t="shared" si="13"/>
        <v>3.9584029641154695E-4</v>
      </c>
      <c r="I105" s="118">
        <f t="shared" si="14"/>
        <v>0.39584029641154694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v>153.21600000000001</v>
      </c>
      <c r="D106" s="115">
        <f t="shared" si="15"/>
        <v>7.6608000000000009</v>
      </c>
      <c r="E106" s="116">
        <f t="shared" si="16"/>
        <v>145.55520000000001</v>
      </c>
      <c r="F106" s="117">
        <f t="shared" si="12"/>
        <v>145.55520000000001</v>
      </c>
      <c r="G106" s="112"/>
      <c r="H106" s="118">
        <f t="shared" si="13"/>
        <v>3.4351228949566857E-4</v>
      </c>
      <c r="I106" s="118">
        <f t="shared" si="14"/>
        <v>0.34351228949566859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v>158.27846</v>
      </c>
      <c r="D107" s="115">
        <f t="shared" si="15"/>
        <v>7.9139230000000005</v>
      </c>
      <c r="E107" s="116">
        <f t="shared" si="16"/>
        <v>150.36453699999998</v>
      </c>
      <c r="F107" s="117">
        <f t="shared" si="12"/>
        <v>150.36453699999998</v>
      </c>
      <c r="G107" s="112"/>
      <c r="H107" s="118">
        <f t="shared" si="13"/>
        <v>3.325252150379052E-4</v>
      </c>
      <c r="I107" s="118">
        <f t="shared" si="14"/>
        <v>0.33252521503790522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v>160.8775</v>
      </c>
      <c r="D108" s="115">
        <f t="shared" si="15"/>
        <v>8.0438749999999999</v>
      </c>
      <c r="E108" s="116">
        <f t="shared" si="16"/>
        <v>152.83362499999998</v>
      </c>
      <c r="F108" s="117">
        <f t="shared" si="12"/>
        <v>152.83362499999998</v>
      </c>
      <c r="G108" s="112"/>
      <c r="H108" s="118">
        <f t="shared" si="13"/>
        <v>3.2715313793021689E-4</v>
      </c>
      <c r="I108" s="118">
        <f t="shared" si="14"/>
        <v>0.32715313793021689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v>162.75563</v>
      </c>
      <c r="D109" s="115">
        <f t="shared" si="15"/>
        <v>8.1377815000000009</v>
      </c>
      <c r="E109" s="116">
        <f t="shared" si="16"/>
        <v>154.61784850000001</v>
      </c>
      <c r="F109" s="117">
        <f t="shared" si="12"/>
        <v>154.61784850000001</v>
      </c>
      <c r="G109" s="112"/>
      <c r="H109" s="118">
        <f t="shared" si="13"/>
        <v>3.2337793136476018E-4</v>
      </c>
      <c r="I109" s="118">
        <f t="shared" si="14"/>
        <v>0.32337793136476017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v>180.78880000000001</v>
      </c>
      <c r="D111" s="115">
        <f t="shared" si="15"/>
        <v>9.0394400000000008</v>
      </c>
      <c r="E111" s="116">
        <f t="shared" si="16"/>
        <v>171.74936</v>
      </c>
      <c r="F111" s="117">
        <f t="shared" si="12"/>
        <v>171.74936</v>
      </c>
      <c r="G111" s="112"/>
      <c r="H111" s="118">
        <f t="shared" si="13"/>
        <v>2.9112189995933631E-4</v>
      </c>
      <c r="I111" s="118">
        <f t="shared" si="14"/>
        <v>0.29112189995933629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v>209.50790000000001</v>
      </c>
      <c r="D112" s="115">
        <f t="shared" si="15"/>
        <v>10.475395000000001</v>
      </c>
      <c r="E112" s="116">
        <f t="shared" si="16"/>
        <v>199.03250500000001</v>
      </c>
      <c r="F112" s="117">
        <f t="shared" si="12"/>
        <v>199.03250500000001</v>
      </c>
      <c r="G112" s="112"/>
      <c r="H112" s="118">
        <f t="shared" si="13"/>
        <v>2.5121524747929915E-4</v>
      </c>
      <c r="I112" s="118">
        <f t="shared" si="14"/>
        <v>0.25121524747929913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v>277.95</v>
      </c>
      <c r="D113" s="115">
        <f t="shared" si="15"/>
        <v>13.897500000000001</v>
      </c>
      <c r="E113" s="116">
        <f t="shared" si="16"/>
        <v>264.05250000000001</v>
      </c>
      <c r="F113" s="117">
        <f t="shared" si="12"/>
        <v>264.05250000000001</v>
      </c>
      <c r="G113" s="112"/>
      <c r="H113" s="118">
        <f t="shared" si="13"/>
        <v>1.8935628331487103E-4</v>
      </c>
      <c r="I113" s="118">
        <f t="shared" si="14"/>
        <v>0.18935628331487103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v>320.12002999999999</v>
      </c>
      <c r="D114" s="115">
        <f t="shared" si="15"/>
        <v>16.0060015</v>
      </c>
      <c r="E114" s="116">
        <f t="shared" si="16"/>
        <v>304.11402849999996</v>
      </c>
      <c r="F114" s="117">
        <f t="shared" si="12"/>
        <v>304.11402849999996</v>
      </c>
      <c r="G114" s="112"/>
      <c r="H114" s="118">
        <f t="shared" si="13"/>
        <v>1.6441201429154111E-4</v>
      </c>
      <c r="I114" s="118">
        <f t="shared" si="14"/>
        <v>0.16441201429154112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v>336</v>
      </c>
      <c r="D115" s="115">
        <f t="shared" si="15"/>
        <v>16.8</v>
      </c>
      <c r="E115" s="116">
        <f t="shared" si="16"/>
        <v>319.2</v>
      </c>
      <c r="F115" s="117">
        <f t="shared" si="12"/>
        <v>319.2</v>
      </c>
      <c r="G115" s="112"/>
      <c r="H115" s="118">
        <f t="shared" si="13"/>
        <v>1.5664160401002549E-4</v>
      </c>
      <c r="I115" s="118">
        <f t="shared" si="14"/>
        <v>0.1566416040100255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v>366.21503000000001</v>
      </c>
      <c r="D116" s="115">
        <f t="shared" si="15"/>
        <v>18.310751500000002</v>
      </c>
      <c r="E116" s="116">
        <f t="shared" si="16"/>
        <v>347.90427850000003</v>
      </c>
      <c r="F116" s="117">
        <f t="shared" si="12"/>
        <v>347.90427850000003</v>
      </c>
      <c r="G116" s="112"/>
      <c r="H116" s="118">
        <f t="shared" si="13"/>
        <v>1.4371769216399563E-4</v>
      </c>
      <c r="I116" s="118">
        <f t="shared" si="14"/>
        <v>0.14371769216399563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v>432.46080000000001</v>
      </c>
      <c r="D117" s="115">
        <f t="shared" si="15"/>
        <v>21.623040000000003</v>
      </c>
      <c r="E117" s="116">
        <f t="shared" si="16"/>
        <v>410.83776</v>
      </c>
      <c r="F117" s="117">
        <f t="shared" si="12"/>
        <v>410.83776</v>
      </c>
      <c r="G117" s="112"/>
      <c r="H117" s="118">
        <f t="shared" si="13"/>
        <v>1.2170254262899296E-4</v>
      </c>
      <c r="I117" s="118">
        <f t="shared" si="14"/>
        <v>0.12170254262899297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v>459.76483000000002</v>
      </c>
      <c r="D119" s="115">
        <f t="shared" si="15"/>
        <v>22.988241500000001</v>
      </c>
      <c r="E119" s="116">
        <f t="shared" si="16"/>
        <v>436.7765885</v>
      </c>
      <c r="F119" s="117">
        <f t="shared" si="12"/>
        <v>436.7765885</v>
      </c>
      <c r="G119" s="112"/>
      <c r="H119" s="118">
        <f t="shared" si="13"/>
        <v>1.1447500007203326E-4</v>
      </c>
      <c r="I119" s="118">
        <f t="shared" si="14"/>
        <v>0.11447500007203326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v>475.40204</v>
      </c>
      <c r="D120" s="115">
        <f t="shared" si="15"/>
        <v>23.770102000000001</v>
      </c>
      <c r="E120" s="116">
        <f t="shared" si="16"/>
        <v>451.63193799999999</v>
      </c>
      <c r="F120" s="117">
        <f t="shared" si="12"/>
        <v>451.63193799999999</v>
      </c>
      <c r="G120" s="112"/>
      <c r="H120" s="118">
        <f t="shared" si="13"/>
        <v>1.1070961947779725E-4</v>
      </c>
      <c r="I120" s="118">
        <f t="shared" si="14"/>
        <v>0.11070961947779726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v>572.47155999999995</v>
      </c>
      <c r="D121" s="115">
        <f t="shared" si="15"/>
        <v>28.623577999999998</v>
      </c>
      <c r="E121" s="116">
        <f t="shared" si="16"/>
        <v>543.847982</v>
      </c>
      <c r="F121" s="117">
        <f t="shared" si="12"/>
        <v>543.847982</v>
      </c>
      <c r="G121" s="112"/>
      <c r="H121" s="118">
        <f t="shared" si="13"/>
        <v>9.1937456154797146E-5</v>
      </c>
      <c r="I121" s="118">
        <f t="shared" si="14"/>
        <v>9.1937456154797148E-2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v>576.61440000000005</v>
      </c>
      <c r="D122" s="115">
        <f t="shared" si="15"/>
        <v>28.830720000000003</v>
      </c>
      <c r="E122" s="116">
        <f t="shared" si="16"/>
        <v>547.78368</v>
      </c>
      <c r="F122" s="117">
        <f t="shared" si="12"/>
        <v>547.78368</v>
      </c>
      <c r="G122" s="112"/>
      <c r="H122" s="118">
        <f t="shared" si="13"/>
        <v>9.127690697174483E-5</v>
      </c>
      <c r="I122" s="118">
        <f t="shared" si="14"/>
        <v>9.1276906971744828E-2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v>576.61440000000005</v>
      </c>
      <c r="D123" s="115">
        <f t="shared" si="15"/>
        <v>28.830720000000003</v>
      </c>
      <c r="E123" s="116">
        <f t="shared" si="16"/>
        <v>547.78368</v>
      </c>
      <c r="F123" s="117">
        <f t="shared" si="12"/>
        <v>547.78368</v>
      </c>
      <c r="G123" s="112"/>
      <c r="H123" s="118">
        <f t="shared" si="13"/>
        <v>9.127690697174483E-5</v>
      </c>
      <c r="I123" s="118">
        <f t="shared" si="14"/>
        <v>9.1276906971744828E-2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v>745.63715000000002</v>
      </c>
      <c r="D124" s="115">
        <f t="shared" si="15"/>
        <v>37.281857500000001</v>
      </c>
      <c r="E124" s="116">
        <f t="shared" si="16"/>
        <v>708.35529250000002</v>
      </c>
      <c r="F124" s="117">
        <f t="shared" si="12"/>
        <v>708.35529250000002</v>
      </c>
      <c r="G124" s="112"/>
      <c r="H124" s="118">
        <f t="shared" si="13"/>
        <v>7.0586047043616918E-5</v>
      </c>
      <c r="I124" s="118">
        <f t="shared" si="14"/>
        <v>7.0586047043616915E-2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v>920.52409999999998</v>
      </c>
      <c r="D125" s="115">
        <f t="shared" si="15"/>
        <v>46.026205000000004</v>
      </c>
      <c r="E125" s="116">
        <f t="shared" si="16"/>
        <v>874.49789499999997</v>
      </c>
      <c r="F125" s="117">
        <f t="shared" si="12"/>
        <v>874.49789499999997</v>
      </c>
      <c r="G125" s="112"/>
      <c r="H125" s="118">
        <f t="shared" si="13"/>
        <v>5.7175666500603644E-5</v>
      </c>
      <c r="I125" s="118">
        <f t="shared" si="14"/>
        <v>5.7175666500603642E-2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v>938.48990000000003</v>
      </c>
      <c r="D126" s="115">
        <f t="shared" si="15"/>
        <v>46.924495000000007</v>
      </c>
      <c r="E126" s="116">
        <f t="shared" si="16"/>
        <v>891.56540500000006</v>
      </c>
      <c r="F126" s="117">
        <f t="shared" si="12"/>
        <v>891.56540500000006</v>
      </c>
      <c r="G126" s="112"/>
      <c r="H126" s="118">
        <f t="shared" si="13"/>
        <v>5.6081135180430144E-5</v>
      </c>
      <c r="I126" s="118">
        <f t="shared" si="14"/>
        <v>5.6081135180430147E-2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v>1473.3501000000001</v>
      </c>
      <c r="D128" s="115">
        <f t="shared" si="15"/>
        <v>73.667505000000006</v>
      </c>
      <c r="E128" s="116">
        <f t="shared" si="16"/>
        <v>1399.6825950000002</v>
      </c>
      <c r="F128" s="117">
        <f t="shared" si="12"/>
        <v>1399.6825950000002</v>
      </c>
      <c r="G128" s="112"/>
      <c r="H128" s="118">
        <f t="shared" si="13"/>
        <v>3.5722384616778064E-5</v>
      </c>
      <c r="I128" s="118">
        <f t="shared" si="14"/>
        <v>3.5722384616778062E-2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v>1419.6003000000001</v>
      </c>
      <c r="D129" s="115">
        <f t="shared" si="15"/>
        <v>70.980015000000009</v>
      </c>
      <c r="E129" s="116">
        <f t="shared" si="16"/>
        <v>1348.620285</v>
      </c>
      <c r="F129" s="117">
        <f t="shared" si="12"/>
        <v>1348.620285</v>
      </c>
      <c r="G129" s="112"/>
      <c r="H129" s="118">
        <f t="shared" si="13"/>
        <v>3.7074928025422681E-5</v>
      </c>
      <c r="I129" s="118">
        <f t="shared" si="14"/>
        <v>3.7074928025422678E-2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v>1492.5</v>
      </c>
      <c r="D130" s="115">
        <f t="shared" si="15"/>
        <v>74.625</v>
      </c>
      <c r="E130" s="116">
        <f t="shared" si="16"/>
        <v>1417.875</v>
      </c>
      <c r="F130" s="117">
        <f t="shared" si="12"/>
        <v>1417.875</v>
      </c>
      <c r="G130" s="112"/>
      <c r="H130" s="118">
        <f t="shared" si="13"/>
        <v>3.5264039495724203E-5</v>
      </c>
      <c r="I130" s="118">
        <f t="shared" si="14"/>
        <v>3.5264039495724202E-2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v>1735.9237000000001</v>
      </c>
      <c r="D132" s="115">
        <f t="shared" si="15"/>
        <v>86.796185000000008</v>
      </c>
      <c r="E132" s="116">
        <f t="shared" si="16"/>
        <v>1649.1275150000001</v>
      </c>
      <c r="F132" s="117">
        <f t="shared" si="17"/>
        <v>1649.1275150000001</v>
      </c>
      <c r="G132" s="112"/>
      <c r="H132" s="118">
        <f t="shared" si="18"/>
        <v>3.0319062380085153E-5</v>
      </c>
      <c r="I132" s="118">
        <f t="shared" si="19"/>
        <v>3.0319062380085152E-2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v>2292.3904000000002</v>
      </c>
      <c r="D133" s="115">
        <f t="shared" si="15"/>
        <v>114.61952000000002</v>
      </c>
      <c r="E133" s="116">
        <f t="shared" si="16"/>
        <v>2177.77088</v>
      </c>
      <c r="F133" s="117">
        <f t="shared" si="17"/>
        <v>2177.77088</v>
      </c>
      <c r="G133" s="112"/>
      <c r="H133" s="118">
        <f t="shared" si="18"/>
        <v>2.295925639339986E-5</v>
      </c>
      <c r="I133" s="118">
        <f t="shared" si="19"/>
        <v>2.2959256393399859E-2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v>2992.442</v>
      </c>
      <c r="D135" s="115">
        <f t="shared" ref="D135:D149" si="20">C135*0.05</f>
        <v>149.62210000000002</v>
      </c>
      <c r="E135" s="116">
        <f t="shared" si="16"/>
        <v>2842.8199</v>
      </c>
      <c r="F135" s="117">
        <f t="shared" si="17"/>
        <v>2842.8199</v>
      </c>
      <c r="G135" s="112"/>
      <c r="H135" s="118">
        <f t="shared" si="18"/>
        <v>1.7588170112359225E-5</v>
      </c>
      <c r="I135" s="118">
        <f t="shared" si="19"/>
        <v>1.7588170112359226E-2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v>3206.18</v>
      </c>
      <c r="D136" s="115">
        <f t="shared" si="20"/>
        <v>160.309</v>
      </c>
      <c r="E136" s="116">
        <f t="shared" si="16"/>
        <v>3045.8709999999996</v>
      </c>
      <c r="F136" s="117">
        <f t="shared" si="17"/>
        <v>3045.8709999999996</v>
      </c>
      <c r="G136" s="112"/>
      <c r="H136" s="118">
        <f t="shared" si="18"/>
        <v>1.6415665666733796E-5</v>
      </c>
      <c r="I136" s="118">
        <f t="shared" si="19"/>
        <v>1.6415665666733796E-2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v>3599.9998000000001</v>
      </c>
      <c r="D137" s="115">
        <f t="shared" si="20"/>
        <v>179.99999000000003</v>
      </c>
      <c r="E137" s="116">
        <f t="shared" si="16"/>
        <v>3419.9998100000003</v>
      </c>
      <c r="F137" s="117">
        <f t="shared" si="17"/>
        <v>3419.9998100000003</v>
      </c>
      <c r="G137" s="112"/>
      <c r="H137" s="118">
        <f t="shared" si="18"/>
        <v>1.4619883853151424E-5</v>
      </c>
      <c r="I137" s="118">
        <f t="shared" si="19"/>
        <v>1.4619883853151425E-2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v>3754.875</v>
      </c>
      <c r="D139" s="115">
        <f t="shared" si="20"/>
        <v>187.74375000000001</v>
      </c>
      <c r="E139" s="116">
        <f t="shared" si="16"/>
        <v>3567.1312499999999</v>
      </c>
      <c r="F139" s="117">
        <f t="shared" si="17"/>
        <v>3567.1312499999999</v>
      </c>
      <c r="G139" s="112"/>
      <c r="H139" s="118">
        <f t="shared" si="18"/>
        <v>1.4016865793766375E-5</v>
      </c>
      <c r="I139" s="118">
        <f t="shared" si="19"/>
        <v>1.4016865793766375E-2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v>4049.4684999999999</v>
      </c>
      <c r="D140" s="115">
        <f t="shared" si="20"/>
        <v>202.47342500000002</v>
      </c>
      <c r="E140" s="116">
        <f t="shared" si="16"/>
        <v>3846.9950749999998</v>
      </c>
      <c r="F140" s="117">
        <f t="shared" si="17"/>
        <v>3846.9950749999998</v>
      </c>
      <c r="G140" s="112"/>
      <c r="H140" s="118">
        <f t="shared" si="18"/>
        <v>1.2997157268260858E-5</v>
      </c>
      <c r="I140" s="118">
        <f t="shared" si="19"/>
        <v>1.2997157268260857E-2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v>4335.7190000000001</v>
      </c>
      <c r="D141" s="115">
        <f t="shared" si="20"/>
        <v>216.78595000000001</v>
      </c>
      <c r="E141" s="116">
        <f t="shared" si="16"/>
        <v>4118.9330499999996</v>
      </c>
      <c r="F141" s="117">
        <f t="shared" si="17"/>
        <v>4118.9330499999996</v>
      </c>
      <c r="G141" s="112"/>
      <c r="H141" s="118">
        <f t="shared" si="18"/>
        <v>1.2139065965153302E-5</v>
      </c>
      <c r="I141" s="118">
        <f t="shared" si="19"/>
        <v>1.2139065965153302E-2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v>5007.1387000000004</v>
      </c>
      <c r="D142" s="115">
        <f t="shared" si="20"/>
        <v>250.35693500000002</v>
      </c>
      <c r="E142" s="116">
        <f t="shared" ref="E142:E150" si="21">C142-D142</f>
        <v>4756.7817650000006</v>
      </c>
      <c r="F142" s="117">
        <f t="shared" si="17"/>
        <v>4756.7817650000006</v>
      </c>
      <c r="G142" s="112"/>
      <c r="H142" s="118">
        <f t="shared" si="18"/>
        <v>1.0511308374055696E-5</v>
      </c>
      <c r="I142" s="118">
        <f t="shared" si="19"/>
        <v>1.0511308374055697E-2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v>5980.5</v>
      </c>
      <c r="D143" s="115">
        <f t="shared" si="20"/>
        <v>299.02500000000003</v>
      </c>
      <c r="E143" s="116">
        <f t="shared" si="21"/>
        <v>5681.4750000000004</v>
      </c>
      <c r="F143" s="117">
        <f t="shared" si="17"/>
        <v>5681.4750000000004</v>
      </c>
      <c r="G143" s="112"/>
      <c r="H143" s="118">
        <f t="shared" si="18"/>
        <v>8.800531552105741E-6</v>
      </c>
      <c r="I143" s="118">
        <f t="shared" si="19"/>
        <v>8.8005315521057417E-3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v>8773.0470000000005</v>
      </c>
      <c r="D144" s="115">
        <f t="shared" si="20"/>
        <v>438.65235000000007</v>
      </c>
      <c r="E144" s="116">
        <f t="shared" si="21"/>
        <v>8334.3946500000002</v>
      </c>
      <c r="F144" s="117">
        <f t="shared" si="17"/>
        <v>8334.3946500000002</v>
      </c>
      <c r="G144" s="112"/>
      <c r="H144" s="118">
        <f t="shared" si="18"/>
        <v>5.999235949307965E-6</v>
      </c>
      <c r="I144" s="118">
        <f t="shared" si="19"/>
        <v>5.999235949307965E-3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v>12006.391</v>
      </c>
      <c r="D145" s="115">
        <f t="shared" si="20"/>
        <v>600.31955000000005</v>
      </c>
      <c r="E145" s="116">
        <f t="shared" si="21"/>
        <v>11406.071449999999</v>
      </c>
      <c r="F145" s="117">
        <f t="shared" si="17"/>
        <v>11406.071449999999</v>
      </c>
      <c r="G145" s="112"/>
      <c r="H145" s="118">
        <f t="shared" si="18"/>
        <v>4.3836302638626675E-6</v>
      </c>
      <c r="I145" s="118">
        <f t="shared" si="19"/>
        <v>4.3836302638626673E-3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v>18100</v>
      </c>
      <c r="D146" s="115">
        <f t="shared" si="20"/>
        <v>905</v>
      </c>
      <c r="E146" s="116">
        <f t="shared" si="21"/>
        <v>17195</v>
      </c>
      <c r="F146" s="117">
        <f t="shared" si="17"/>
        <v>17195</v>
      </c>
      <c r="G146" s="112"/>
      <c r="H146" s="118">
        <f t="shared" si="18"/>
        <v>2.9078220412910737E-6</v>
      </c>
      <c r="I146" s="118">
        <f t="shared" si="19"/>
        <v>2.9078220412910739E-3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v>22755</v>
      </c>
      <c r="D147" s="115">
        <f t="shared" si="20"/>
        <v>1137.75</v>
      </c>
      <c r="E147" s="116">
        <f t="shared" si="21"/>
        <v>21617.25</v>
      </c>
      <c r="F147" s="117">
        <f t="shared" si="17"/>
        <v>21617.25</v>
      </c>
      <c r="G147" s="112"/>
      <c r="H147" s="118">
        <f t="shared" si="18"/>
        <v>2.3129676531473693E-6</v>
      </c>
      <c r="I147" s="118">
        <f t="shared" si="19"/>
        <v>2.3129676531473695E-3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v>26314</v>
      </c>
      <c r="D148" s="115">
        <f t="shared" si="20"/>
        <v>1315.7</v>
      </c>
      <c r="E148" s="116">
        <f t="shared" si="21"/>
        <v>24998.3</v>
      </c>
      <c r="F148" s="117">
        <f t="shared" si="17"/>
        <v>24998.3</v>
      </c>
      <c r="G148" s="112"/>
      <c r="H148" s="118">
        <f t="shared" si="18"/>
        <v>2.0001360092486306E-6</v>
      </c>
      <c r="I148" s="118">
        <f t="shared" si="19"/>
        <v>2.0001360092486305E-3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v>6.7587565999999999</v>
      </c>
      <c r="D150" s="115">
        <f>C150*0.03</f>
        <v>0.20276269799999999</v>
      </c>
      <c r="E150" s="116">
        <f t="shared" si="21"/>
        <v>6.555993902</v>
      </c>
      <c r="F150" s="117">
        <f t="shared" si="17"/>
        <v>6.555993902</v>
      </c>
      <c r="G150" s="112"/>
      <c r="H150" s="118">
        <f t="shared" si="18"/>
        <v>4.5759652080896718E-3</v>
      </c>
      <c r="I150" s="118">
        <f t="shared" si="19"/>
        <v>4.5759652080896718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2026-07-31T08:12:58Z</dcterms:created>
  <dcterms:modified xsi:type="dcterms:W3CDTF">2026-07-31T08:16:15Z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2026-07-31T08:14:14Z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3dbaaada-4d4e-484c-a807-2ee8cd3778c0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